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/>
  <mc:AlternateContent xmlns:mc="http://schemas.openxmlformats.org/markup-compatibility/2006">
    <mc:Choice Requires="x15">
      <x15ac:absPath xmlns:x15ac="http://schemas.microsoft.com/office/spreadsheetml/2010/11/ac" url="C:\Users\HladikM\AppData\Local\Microsoft\Windows\INetCache\Content.Outlook\Y2IUT3AO\"/>
    </mc:Choice>
  </mc:AlternateContent>
  <xr:revisionPtr revIDLastSave="0" documentId="13_ncr:1_{CADF9DC7-19A2-4419-B193-1BF560B45732}" xr6:coauthVersionLast="46" xr6:coauthVersionMax="46" xr10:uidLastSave="{00000000-0000-0000-0000-000000000000}"/>
  <bookViews>
    <workbookView xWindow="-120" yWindow="-120" windowWidth="29040" windowHeight="15840" activeTab="6" xr2:uid="{00000000-000D-0000-FFFF-FFFF00000000}"/>
  </bookViews>
  <sheets>
    <sheet name="Rekapitulace" sheetId="1" r:id="rId1"/>
    <sheet name="SO 01" sheetId="2" r:id="rId2"/>
    <sheet name="SO 02" sheetId="11" r:id="rId3"/>
    <sheet name="SO 03" sheetId="4" r:id="rId4"/>
    <sheet name="SO 03.1" sheetId="5" r:id="rId5"/>
    <sheet name="SO 04" sheetId="6" r:id="rId6"/>
    <sheet name="SO 06" sheetId="12" r:id="rId7"/>
    <sheet name="SO 07" sheetId="9" r:id="rId8"/>
    <sheet name="SO 98-98" sheetId="10" r:id="rId9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2" l="1"/>
  <c r="O9" i="12" s="1"/>
  <c r="I13" i="12"/>
  <c r="O13" i="12" s="1"/>
  <c r="I17" i="12"/>
  <c r="O17" i="12" s="1"/>
  <c r="I21" i="12"/>
  <c r="O21" i="12"/>
  <c r="I25" i="12"/>
  <c r="O25" i="12"/>
  <c r="I30" i="12"/>
  <c r="O30" i="12"/>
  <c r="I34" i="12"/>
  <c r="O34" i="12"/>
  <c r="I38" i="12"/>
  <c r="O38" i="12" s="1"/>
  <c r="I42" i="12"/>
  <c r="O42" i="12" s="1"/>
  <c r="I46" i="12"/>
  <c r="O46" i="12"/>
  <c r="I50" i="12"/>
  <c r="O50" i="12"/>
  <c r="I54" i="12"/>
  <c r="O54" i="12" s="1"/>
  <c r="I58" i="12"/>
  <c r="O58" i="12" s="1"/>
  <c r="I62" i="12"/>
  <c r="O62" i="12" s="1"/>
  <c r="I66" i="12"/>
  <c r="O66" i="12"/>
  <c r="I70" i="12"/>
  <c r="O70" i="12" s="1"/>
  <c r="I74" i="12"/>
  <c r="O74" i="12" s="1"/>
  <c r="I78" i="12"/>
  <c r="O78" i="12"/>
  <c r="I82" i="12"/>
  <c r="O82" i="12" s="1"/>
  <c r="I87" i="12"/>
  <c r="I91" i="12"/>
  <c r="O91" i="12"/>
  <c r="I95" i="12"/>
  <c r="O95" i="12" s="1"/>
  <c r="I99" i="12"/>
  <c r="O99" i="12" s="1"/>
  <c r="I103" i="12"/>
  <c r="O103" i="12"/>
  <c r="I107" i="12"/>
  <c r="O107" i="12"/>
  <c r="I111" i="12"/>
  <c r="O111" i="12" s="1"/>
  <c r="I115" i="12"/>
  <c r="O115" i="12" s="1"/>
  <c r="I119" i="12"/>
  <c r="O119" i="12"/>
  <c r="I123" i="12"/>
  <c r="O123" i="12"/>
  <c r="I127" i="12"/>
  <c r="O127" i="12" s="1"/>
  <c r="I131" i="12"/>
  <c r="O131" i="12" s="1"/>
  <c r="I135" i="12"/>
  <c r="O135" i="12" s="1"/>
  <c r="I139" i="12"/>
  <c r="O139" i="12" s="1"/>
  <c r="I143" i="12"/>
  <c r="O143" i="12" s="1"/>
  <c r="R86" i="12" l="1"/>
  <c r="Q86" i="12"/>
  <c r="I86" i="12" s="1"/>
  <c r="O87" i="12"/>
  <c r="R8" i="12"/>
  <c r="O8" i="12" s="1"/>
  <c r="R29" i="12"/>
  <c r="O29" i="12" s="1"/>
  <c r="Q8" i="12"/>
  <c r="I8" i="12" s="1"/>
  <c r="Q29" i="12"/>
  <c r="I29" i="12" s="1"/>
  <c r="I9" i="11"/>
  <c r="I13" i="11"/>
  <c r="O13" i="11"/>
  <c r="I17" i="11"/>
  <c r="O17" i="11" s="1"/>
  <c r="I21" i="11"/>
  <c r="O21" i="11" s="1"/>
  <c r="I25" i="11"/>
  <c r="O25" i="11"/>
  <c r="I29" i="11"/>
  <c r="O29" i="11"/>
  <c r="I33" i="11"/>
  <c r="O33" i="11" s="1"/>
  <c r="I37" i="11"/>
  <c r="O37" i="11" s="1"/>
  <c r="I41" i="11"/>
  <c r="O41" i="11"/>
  <c r="I45" i="11"/>
  <c r="O45" i="11"/>
  <c r="I50" i="11"/>
  <c r="Q49" i="11" s="1"/>
  <c r="I49" i="11" s="1"/>
  <c r="O50" i="11"/>
  <c r="R49" i="11" s="1"/>
  <c r="O49" i="11" s="1"/>
  <c r="I54" i="11"/>
  <c r="O54" i="11"/>
  <c r="I58" i="11"/>
  <c r="O58" i="11" s="1"/>
  <c r="I62" i="11"/>
  <c r="O62" i="11" s="1"/>
  <c r="I66" i="11"/>
  <c r="O66" i="11"/>
  <c r="I70" i="11"/>
  <c r="O70" i="11"/>
  <c r="I74" i="11"/>
  <c r="O74" i="11" s="1"/>
  <c r="I78" i="11"/>
  <c r="O78" i="11" s="1"/>
  <c r="I82" i="11"/>
  <c r="O82" i="11"/>
  <c r="I86" i="11"/>
  <c r="O86" i="11"/>
  <c r="I90" i="11"/>
  <c r="O90" i="11" s="1"/>
  <c r="I94" i="11"/>
  <c r="O94" i="11" s="1"/>
  <c r="I98" i="11"/>
  <c r="O98" i="11"/>
  <c r="I102" i="11"/>
  <c r="O102" i="11"/>
  <c r="I106" i="11"/>
  <c r="O106" i="11" s="1"/>
  <c r="I110" i="11"/>
  <c r="O110" i="11" s="1"/>
  <c r="I114" i="11"/>
  <c r="O114" i="11"/>
  <c r="I118" i="11"/>
  <c r="O118" i="11"/>
  <c r="I122" i="11"/>
  <c r="O122" i="11" s="1"/>
  <c r="I126" i="11"/>
  <c r="O126" i="11" s="1"/>
  <c r="I130" i="11"/>
  <c r="O130" i="11"/>
  <c r="Q134" i="11"/>
  <c r="I134" i="11" s="1"/>
  <c r="I135" i="11"/>
  <c r="O135" i="11" s="1"/>
  <c r="R134" i="11" s="1"/>
  <c r="O134" i="11" s="1"/>
  <c r="I140" i="11"/>
  <c r="Q139" i="11" s="1"/>
  <c r="I139" i="11" s="1"/>
  <c r="I144" i="11"/>
  <c r="O144" i="11" s="1"/>
  <c r="I148" i="11"/>
  <c r="O148" i="11"/>
  <c r="I152" i="11"/>
  <c r="O152" i="11"/>
  <c r="I156" i="11"/>
  <c r="O156" i="11" s="1"/>
  <c r="I160" i="11"/>
  <c r="O160" i="11" s="1"/>
  <c r="I164" i="11"/>
  <c r="O164" i="11"/>
  <c r="I168" i="11"/>
  <c r="O168" i="11"/>
  <c r="I172" i="11"/>
  <c r="O172" i="11" s="1"/>
  <c r="I176" i="11"/>
  <c r="O176" i="11" s="1"/>
  <c r="I181" i="11"/>
  <c r="Q180" i="11" s="1"/>
  <c r="I180" i="11" s="1"/>
  <c r="I185" i="11"/>
  <c r="O185" i="11" s="1"/>
  <c r="I189" i="11"/>
  <c r="O189" i="11"/>
  <c r="I193" i="11"/>
  <c r="O193" i="11"/>
  <c r="I197" i="11"/>
  <c r="O197" i="11" s="1"/>
  <c r="I201" i="11"/>
  <c r="O201" i="11" s="1"/>
  <c r="I205" i="11"/>
  <c r="O205" i="11"/>
  <c r="I209" i="11"/>
  <c r="O209" i="11"/>
  <c r="I213" i="11"/>
  <c r="O213" i="11" s="1"/>
  <c r="I217" i="11"/>
  <c r="O217" i="11" s="1"/>
  <c r="I221" i="11"/>
  <c r="O221" i="11"/>
  <c r="I226" i="11"/>
  <c r="O226" i="11" s="1"/>
  <c r="I230" i="11"/>
  <c r="O230" i="11"/>
  <c r="I234" i="11"/>
  <c r="O234" i="11" s="1"/>
  <c r="I238" i="11"/>
  <c r="Q225" i="11" s="1"/>
  <c r="I225" i="11" s="1"/>
  <c r="I242" i="11"/>
  <c r="O242" i="11" s="1"/>
  <c r="I246" i="11"/>
  <c r="O246" i="11"/>
  <c r="I250" i="11"/>
  <c r="O250" i="11" s="1"/>
  <c r="I254" i="11"/>
  <c r="O254" i="11" s="1"/>
  <c r="I258" i="11"/>
  <c r="O258" i="11" s="1"/>
  <c r="I262" i="11"/>
  <c r="O262" i="11"/>
  <c r="I266" i="11"/>
  <c r="O266" i="11" s="1"/>
  <c r="I270" i="11"/>
  <c r="O270" i="11" s="1"/>
  <c r="I274" i="11"/>
  <c r="O274" i="11" s="1"/>
  <c r="I279" i="11"/>
  <c r="Q278" i="11" s="1"/>
  <c r="I278" i="11" s="1"/>
  <c r="I283" i="11"/>
  <c r="O283" i="11" s="1"/>
  <c r="I287" i="11"/>
  <c r="O287" i="11"/>
  <c r="I291" i="11"/>
  <c r="O291" i="11" s="1"/>
  <c r="I295" i="11"/>
  <c r="O295" i="11" s="1"/>
  <c r="I300" i="11"/>
  <c r="O300" i="11" s="1"/>
  <c r="I304" i="11"/>
  <c r="O304" i="11" s="1"/>
  <c r="I308" i="11"/>
  <c r="O308" i="11" s="1"/>
  <c r="I313" i="11"/>
  <c r="I317" i="11"/>
  <c r="O317" i="11" s="1"/>
  <c r="I321" i="11"/>
  <c r="O321" i="11"/>
  <c r="I325" i="11"/>
  <c r="O325" i="11" s="1"/>
  <c r="I329" i="11"/>
  <c r="O329" i="11" s="1"/>
  <c r="I333" i="11"/>
  <c r="O333" i="11" s="1"/>
  <c r="I337" i="11"/>
  <c r="O337" i="11"/>
  <c r="I341" i="11"/>
  <c r="O341" i="11" s="1"/>
  <c r="I345" i="11"/>
  <c r="O345" i="11" s="1"/>
  <c r="I349" i="11"/>
  <c r="O349" i="11" s="1"/>
  <c r="I353" i="11"/>
  <c r="O353" i="11"/>
  <c r="I357" i="11"/>
  <c r="O357" i="11" s="1"/>
  <c r="I361" i="11"/>
  <c r="O361" i="11" s="1"/>
  <c r="I365" i="11"/>
  <c r="O365" i="11" s="1"/>
  <c r="I369" i="11"/>
  <c r="O369" i="11"/>
  <c r="I373" i="11"/>
  <c r="O373" i="11" s="1"/>
  <c r="I377" i="11"/>
  <c r="O377" i="11" s="1"/>
  <c r="I381" i="11"/>
  <c r="O381" i="11" s="1"/>
  <c r="I385" i="11"/>
  <c r="O385" i="11"/>
  <c r="I389" i="11"/>
  <c r="O389" i="11" s="1"/>
  <c r="I393" i="11"/>
  <c r="O393" i="11" s="1"/>
  <c r="O86" i="12" l="1"/>
  <c r="O2" i="12" s="1"/>
  <c r="D15" i="1" s="1"/>
  <c r="Q312" i="11"/>
  <c r="I312" i="11" s="1"/>
  <c r="Q8" i="11"/>
  <c r="I8" i="11" s="1"/>
  <c r="I3" i="12"/>
  <c r="C15" i="1" s="1"/>
  <c r="O9" i="11"/>
  <c r="R8" i="11" s="1"/>
  <c r="O8" i="11" s="1"/>
  <c r="R225" i="11"/>
  <c r="O225" i="11" s="1"/>
  <c r="R299" i="11"/>
  <c r="O299" i="11" s="1"/>
  <c r="Q299" i="11"/>
  <c r="I299" i="11" s="1"/>
  <c r="O313" i="11"/>
  <c r="R312" i="11" s="1"/>
  <c r="O312" i="11" s="1"/>
  <c r="O279" i="11"/>
  <c r="R278" i="11" s="1"/>
  <c r="O278" i="11" s="1"/>
  <c r="O238" i="11"/>
  <c r="O181" i="11"/>
  <c r="R180" i="11" s="1"/>
  <c r="O180" i="11" s="1"/>
  <c r="O140" i="11"/>
  <c r="R139" i="11" s="1"/>
  <c r="O139" i="11" s="1"/>
  <c r="I3" i="11" l="1"/>
  <c r="C11" i="1" s="1"/>
  <c r="O2" i="11"/>
  <c r="D11" i="1" s="1"/>
  <c r="I30" i="10"/>
  <c r="O30" i="10" s="1"/>
  <c r="I26" i="10"/>
  <c r="O26" i="10" s="1"/>
  <c r="I22" i="10"/>
  <c r="O22" i="10" s="1"/>
  <c r="O17" i="10"/>
  <c r="I17" i="10"/>
  <c r="O13" i="10"/>
  <c r="I13" i="10"/>
  <c r="I9" i="10"/>
  <c r="I231" i="9"/>
  <c r="O226" i="9"/>
  <c r="I226" i="9"/>
  <c r="I222" i="9"/>
  <c r="O217" i="9"/>
  <c r="I217" i="9"/>
  <c r="I213" i="9"/>
  <c r="O213" i="9" s="1"/>
  <c r="O209" i="9"/>
  <c r="I209" i="9"/>
  <c r="O205" i="9"/>
  <c r="I205" i="9"/>
  <c r="O201" i="9"/>
  <c r="I201" i="9"/>
  <c r="I197" i="9"/>
  <c r="O192" i="9"/>
  <c r="R191" i="9" s="1"/>
  <c r="O191" i="9" s="1"/>
  <c r="I192" i="9"/>
  <c r="Q191" i="9"/>
  <c r="I191" i="9" s="1"/>
  <c r="O187" i="9"/>
  <c r="R186" i="9" s="1"/>
  <c r="O186" i="9" s="1"/>
  <c r="I187" i="9"/>
  <c r="Q186" i="9"/>
  <c r="I186" i="9"/>
  <c r="O182" i="9"/>
  <c r="R181" i="9" s="1"/>
  <c r="O181" i="9" s="1"/>
  <c r="I182" i="9"/>
  <c r="Q181" i="9" s="1"/>
  <c r="I181" i="9" s="1"/>
  <c r="I177" i="9"/>
  <c r="O172" i="9"/>
  <c r="I172" i="9"/>
  <c r="I168" i="9"/>
  <c r="O168" i="9" s="1"/>
  <c r="O164" i="9"/>
  <c r="I164" i="9"/>
  <c r="O160" i="9"/>
  <c r="I160" i="9"/>
  <c r="O156" i="9"/>
  <c r="I156" i="9"/>
  <c r="I152" i="9"/>
  <c r="O152" i="9" s="1"/>
  <c r="O148" i="9"/>
  <c r="I148" i="9"/>
  <c r="O144" i="9"/>
  <c r="I144" i="9"/>
  <c r="O140" i="9"/>
  <c r="I140" i="9"/>
  <c r="I136" i="9"/>
  <c r="O136" i="9" s="1"/>
  <c r="O132" i="9"/>
  <c r="I132" i="9"/>
  <c r="O128" i="9"/>
  <c r="I128" i="9"/>
  <c r="O124" i="9"/>
  <c r="I124" i="9"/>
  <c r="I120" i="9"/>
  <c r="O115" i="9"/>
  <c r="I115" i="9"/>
  <c r="I111" i="9"/>
  <c r="O111" i="9" s="1"/>
  <c r="O107" i="9"/>
  <c r="I107" i="9"/>
  <c r="O103" i="9"/>
  <c r="I103" i="9"/>
  <c r="O99" i="9"/>
  <c r="I99" i="9"/>
  <c r="Q98" i="9"/>
  <c r="I98" i="9" s="1"/>
  <c r="O94" i="9"/>
  <c r="R93" i="9" s="1"/>
  <c r="O93" i="9" s="1"/>
  <c r="I94" i="9"/>
  <c r="Q93" i="9"/>
  <c r="I93" i="9"/>
  <c r="O89" i="9"/>
  <c r="I89" i="9"/>
  <c r="O85" i="9"/>
  <c r="I85" i="9"/>
  <c r="O81" i="9"/>
  <c r="I81" i="9"/>
  <c r="I77" i="9"/>
  <c r="O77" i="9" s="1"/>
  <c r="O73" i="9"/>
  <c r="I73" i="9"/>
  <c r="O69" i="9"/>
  <c r="I69" i="9"/>
  <c r="O65" i="9"/>
  <c r="I65" i="9"/>
  <c r="I61" i="9"/>
  <c r="O61" i="9" s="1"/>
  <c r="O57" i="9"/>
  <c r="I57" i="9"/>
  <c r="O53" i="9"/>
  <c r="I53" i="9"/>
  <c r="O49" i="9"/>
  <c r="I49" i="9"/>
  <c r="I45" i="9"/>
  <c r="O45" i="9" s="1"/>
  <c r="O41" i="9"/>
  <c r="I41" i="9"/>
  <c r="O37" i="9"/>
  <c r="I37" i="9"/>
  <c r="O33" i="9"/>
  <c r="I33" i="9"/>
  <c r="I29" i="9"/>
  <c r="O29" i="9" s="1"/>
  <c r="O25" i="9"/>
  <c r="I25" i="9"/>
  <c r="O21" i="9"/>
  <c r="I21" i="9"/>
  <c r="O17" i="9"/>
  <c r="I17" i="9"/>
  <c r="I13" i="9"/>
  <c r="O13" i="9" s="1"/>
  <c r="I9" i="9"/>
  <c r="O9" i="9" s="1"/>
  <c r="R8" i="9" s="1"/>
  <c r="O8" i="9" s="1"/>
  <c r="O111" i="6"/>
  <c r="I111" i="6"/>
  <c r="I107" i="6"/>
  <c r="O107" i="6" s="1"/>
  <c r="I103" i="6"/>
  <c r="O103" i="6" s="1"/>
  <c r="O99" i="6"/>
  <c r="I99" i="6"/>
  <c r="O95" i="6"/>
  <c r="I95" i="6"/>
  <c r="I91" i="6"/>
  <c r="O91" i="6" s="1"/>
  <c r="I87" i="6"/>
  <c r="O87" i="6" s="1"/>
  <c r="O83" i="6"/>
  <c r="I83" i="6"/>
  <c r="O79" i="6"/>
  <c r="I79" i="6"/>
  <c r="I75" i="6"/>
  <c r="O75" i="6" s="1"/>
  <c r="I71" i="6"/>
  <c r="I66" i="6"/>
  <c r="O66" i="6" s="1"/>
  <c r="I62" i="6"/>
  <c r="O62" i="6" s="1"/>
  <c r="O58" i="6"/>
  <c r="I58" i="6"/>
  <c r="O54" i="6"/>
  <c r="I54" i="6"/>
  <c r="I50" i="6"/>
  <c r="O50" i="6" s="1"/>
  <c r="I46" i="6"/>
  <c r="O46" i="6" s="1"/>
  <c r="O42" i="6"/>
  <c r="I42" i="6"/>
  <c r="O38" i="6"/>
  <c r="I38" i="6"/>
  <c r="I34" i="6"/>
  <c r="O34" i="6" s="1"/>
  <c r="I30" i="6"/>
  <c r="I25" i="6"/>
  <c r="O25" i="6" s="1"/>
  <c r="I21" i="6"/>
  <c r="O21" i="6" s="1"/>
  <c r="O17" i="6"/>
  <c r="I17" i="6"/>
  <c r="O13" i="6"/>
  <c r="I13" i="6"/>
  <c r="I9" i="6"/>
  <c r="O9" i="6" s="1"/>
  <c r="I26" i="5"/>
  <c r="O26" i="5" s="1"/>
  <c r="I22" i="5"/>
  <c r="I17" i="5"/>
  <c r="O17" i="5" s="1"/>
  <c r="I13" i="5"/>
  <c r="O13" i="5" s="1"/>
  <c r="I9" i="5"/>
  <c r="Q8" i="5" s="1"/>
  <c r="I8" i="5" s="1"/>
  <c r="O165" i="4"/>
  <c r="I165" i="4"/>
  <c r="O161" i="4"/>
  <c r="I161" i="4"/>
  <c r="I157" i="4"/>
  <c r="O157" i="4" s="1"/>
  <c r="I153" i="4"/>
  <c r="O153" i="4" s="1"/>
  <c r="O149" i="4"/>
  <c r="I149" i="4"/>
  <c r="O145" i="4"/>
  <c r="I145" i="4"/>
  <c r="I141" i="4"/>
  <c r="O141" i="4" s="1"/>
  <c r="I137" i="4"/>
  <c r="O137" i="4" s="1"/>
  <c r="O133" i="4"/>
  <c r="I133" i="4"/>
  <c r="O129" i="4"/>
  <c r="I129" i="4"/>
  <c r="O124" i="4"/>
  <c r="I124" i="4"/>
  <c r="O120" i="4"/>
  <c r="I120" i="4"/>
  <c r="I116" i="4"/>
  <c r="O116" i="4" s="1"/>
  <c r="I112" i="4"/>
  <c r="O112" i="4" s="1"/>
  <c r="O108" i="4"/>
  <c r="I108" i="4"/>
  <c r="I104" i="4"/>
  <c r="O104" i="4" s="1"/>
  <c r="I100" i="4"/>
  <c r="O100" i="4" s="1"/>
  <c r="I96" i="4"/>
  <c r="O96" i="4" s="1"/>
  <c r="O92" i="4"/>
  <c r="I92" i="4"/>
  <c r="O88" i="4"/>
  <c r="I88" i="4"/>
  <c r="I84" i="4"/>
  <c r="O84" i="4" s="1"/>
  <c r="I80" i="4"/>
  <c r="O80" i="4" s="1"/>
  <c r="O76" i="4"/>
  <c r="I76" i="4"/>
  <c r="Q75" i="4" s="1"/>
  <c r="I75" i="4" s="1"/>
  <c r="I71" i="4"/>
  <c r="O71" i="4" s="1"/>
  <c r="R70" i="4"/>
  <c r="Q70" i="4"/>
  <c r="O70" i="4"/>
  <c r="I70" i="4"/>
  <c r="I66" i="4"/>
  <c r="O66" i="4" s="1"/>
  <c r="I62" i="4"/>
  <c r="O62" i="4" s="1"/>
  <c r="I58" i="4"/>
  <c r="O58" i="4" s="1"/>
  <c r="R57" i="4" s="1"/>
  <c r="O57" i="4" s="1"/>
  <c r="I53" i="4"/>
  <c r="O53" i="4" s="1"/>
  <c r="O49" i="4"/>
  <c r="I49" i="4"/>
  <c r="I45" i="4"/>
  <c r="O45" i="4" s="1"/>
  <c r="I41" i="4"/>
  <c r="O41" i="4" s="1"/>
  <c r="I37" i="4"/>
  <c r="O37" i="4" s="1"/>
  <c r="O33" i="4"/>
  <c r="I33" i="4"/>
  <c r="O29" i="4"/>
  <c r="I29" i="4"/>
  <c r="I25" i="4"/>
  <c r="O25" i="4" s="1"/>
  <c r="I21" i="4"/>
  <c r="O21" i="4" s="1"/>
  <c r="I17" i="4"/>
  <c r="O17" i="4" s="1"/>
  <c r="O13" i="4"/>
  <c r="I13" i="4"/>
  <c r="I9" i="4"/>
  <c r="O9" i="4" s="1"/>
  <c r="I369" i="2"/>
  <c r="O369" i="2" s="1"/>
  <c r="I365" i="2"/>
  <c r="O365" i="2" s="1"/>
  <c r="I361" i="2"/>
  <c r="O361" i="2" s="1"/>
  <c r="O357" i="2"/>
  <c r="I357" i="2"/>
  <c r="O353" i="2"/>
  <c r="I353" i="2"/>
  <c r="I349" i="2"/>
  <c r="O349" i="2" s="1"/>
  <c r="I345" i="2"/>
  <c r="O345" i="2" s="1"/>
  <c r="O341" i="2"/>
  <c r="I341" i="2"/>
  <c r="O337" i="2"/>
  <c r="I337" i="2"/>
  <c r="I333" i="2"/>
  <c r="O333" i="2" s="1"/>
  <c r="I329" i="2"/>
  <c r="O329" i="2" s="1"/>
  <c r="O325" i="2"/>
  <c r="I325" i="2"/>
  <c r="O321" i="2"/>
  <c r="I321" i="2"/>
  <c r="I317" i="2"/>
  <c r="O317" i="2" s="1"/>
  <c r="I313" i="2"/>
  <c r="O313" i="2" s="1"/>
  <c r="O309" i="2"/>
  <c r="I309" i="2"/>
  <c r="O305" i="2"/>
  <c r="I305" i="2"/>
  <c r="Q304" i="2" s="1"/>
  <c r="I304" i="2" s="1"/>
  <c r="O300" i="2"/>
  <c r="I300" i="2"/>
  <c r="O296" i="2"/>
  <c r="I296" i="2"/>
  <c r="I292" i="2"/>
  <c r="O292" i="2" s="1"/>
  <c r="I288" i="2"/>
  <c r="O288" i="2" s="1"/>
  <c r="O284" i="2"/>
  <c r="I284" i="2"/>
  <c r="Q283" i="2" s="1"/>
  <c r="I283" i="2" s="1"/>
  <c r="I279" i="2"/>
  <c r="O279" i="2" s="1"/>
  <c r="O275" i="2"/>
  <c r="I275" i="2"/>
  <c r="O271" i="2"/>
  <c r="R270" i="2" s="1"/>
  <c r="O270" i="2" s="1"/>
  <c r="I271" i="2"/>
  <c r="Q270" i="2" s="1"/>
  <c r="I270" i="2" s="1"/>
  <c r="O266" i="2"/>
  <c r="I266" i="2"/>
  <c r="O262" i="2"/>
  <c r="I262" i="2"/>
  <c r="I258" i="2"/>
  <c r="O258" i="2" s="1"/>
  <c r="I254" i="2"/>
  <c r="O254" i="2" s="1"/>
  <c r="O250" i="2"/>
  <c r="I250" i="2"/>
  <c r="O246" i="2"/>
  <c r="I246" i="2"/>
  <c r="I242" i="2"/>
  <c r="O242" i="2" s="1"/>
  <c r="I238" i="2"/>
  <c r="O238" i="2" s="1"/>
  <c r="Q237" i="2"/>
  <c r="I237" i="2" s="1"/>
  <c r="I233" i="2"/>
  <c r="O233" i="2" s="1"/>
  <c r="I229" i="2"/>
  <c r="O229" i="2" s="1"/>
  <c r="O225" i="2"/>
  <c r="I225" i="2"/>
  <c r="O221" i="2"/>
  <c r="I221" i="2"/>
  <c r="I217" i="2"/>
  <c r="O217" i="2" s="1"/>
  <c r="I213" i="2"/>
  <c r="O213" i="2" s="1"/>
  <c r="O209" i="2"/>
  <c r="I209" i="2"/>
  <c r="O205" i="2"/>
  <c r="I205" i="2"/>
  <c r="I201" i="2"/>
  <c r="O201" i="2" s="1"/>
  <c r="I197" i="2"/>
  <c r="O197" i="2" s="1"/>
  <c r="Q196" i="2"/>
  <c r="I196" i="2" s="1"/>
  <c r="I192" i="2"/>
  <c r="O192" i="2" s="1"/>
  <c r="I188" i="2"/>
  <c r="O188" i="2" s="1"/>
  <c r="O184" i="2"/>
  <c r="I184" i="2"/>
  <c r="O180" i="2"/>
  <c r="I180" i="2"/>
  <c r="I176" i="2"/>
  <c r="O176" i="2" s="1"/>
  <c r="I172" i="2"/>
  <c r="O172" i="2" s="1"/>
  <c r="O168" i="2"/>
  <c r="I168" i="2"/>
  <c r="Q167" i="2" s="1"/>
  <c r="I167" i="2" s="1"/>
  <c r="I163" i="2"/>
  <c r="O163" i="2" s="1"/>
  <c r="O159" i="2"/>
  <c r="I159" i="2"/>
  <c r="O155" i="2"/>
  <c r="I155" i="2"/>
  <c r="I151" i="2"/>
  <c r="O151" i="2" s="1"/>
  <c r="I147" i="2"/>
  <c r="O147" i="2" s="1"/>
  <c r="O143" i="2"/>
  <c r="I143" i="2"/>
  <c r="Q134" i="2" s="1"/>
  <c r="I134" i="2" s="1"/>
  <c r="O139" i="2"/>
  <c r="I139" i="2"/>
  <c r="I135" i="2"/>
  <c r="O135" i="2" s="1"/>
  <c r="O130" i="2"/>
  <c r="I130" i="2"/>
  <c r="I126" i="2"/>
  <c r="O126" i="2" s="1"/>
  <c r="I122" i="2"/>
  <c r="O122" i="2" s="1"/>
  <c r="O118" i="2"/>
  <c r="I118" i="2"/>
  <c r="O114" i="2"/>
  <c r="I114" i="2"/>
  <c r="I110" i="2"/>
  <c r="O110" i="2" s="1"/>
  <c r="I106" i="2"/>
  <c r="O106" i="2" s="1"/>
  <c r="I102" i="2"/>
  <c r="O102" i="2" s="1"/>
  <c r="O98" i="2"/>
  <c r="I98" i="2"/>
  <c r="I94" i="2"/>
  <c r="O94" i="2" s="1"/>
  <c r="I90" i="2"/>
  <c r="O90" i="2" s="1"/>
  <c r="I86" i="2"/>
  <c r="O86" i="2" s="1"/>
  <c r="O82" i="2"/>
  <c r="I82" i="2"/>
  <c r="I78" i="2"/>
  <c r="O78" i="2" s="1"/>
  <c r="I74" i="2"/>
  <c r="O74" i="2" s="1"/>
  <c r="I70" i="2"/>
  <c r="O70" i="2" s="1"/>
  <c r="O66" i="2"/>
  <c r="I66" i="2"/>
  <c r="I62" i="2"/>
  <c r="O62" i="2" s="1"/>
  <c r="I58" i="2"/>
  <c r="O58" i="2" s="1"/>
  <c r="I54" i="2"/>
  <c r="Q53" i="2" s="1"/>
  <c r="I53" i="2" s="1"/>
  <c r="I49" i="2"/>
  <c r="O49" i="2" s="1"/>
  <c r="I45" i="2"/>
  <c r="O45" i="2" s="1"/>
  <c r="O41" i="2"/>
  <c r="I41" i="2"/>
  <c r="I37" i="2"/>
  <c r="O37" i="2" s="1"/>
  <c r="I33" i="2"/>
  <c r="O33" i="2" s="1"/>
  <c r="I29" i="2"/>
  <c r="O29" i="2" s="1"/>
  <c r="O25" i="2"/>
  <c r="I25" i="2"/>
  <c r="I21" i="2"/>
  <c r="O21" i="2" s="1"/>
  <c r="I17" i="2"/>
  <c r="O17" i="2" s="1"/>
  <c r="I13" i="2"/>
  <c r="O13" i="2" s="1"/>
  <c r="I9" i="2"/>
  <c r="O9" i="2" s="1"/>
  <c r="R21" i="10" l="1"/>
  <c r="O21" i="10" s="1"/>
  <c r="O9" i="5"/>
  <c r="R8" i="5" s="1"/>
  <c r="O8" i="5" s="1"/>
  <c r="O2" i="5" s="1"/>
  <c r="D13" i="1" s="1"/>
  <c r="Q8" i="2"/>
  <c r="I8" i="2" s="1"/>
  <c r="I3" i="2" s="1"/>
  <c r="C10" i="1" s="1"/>
  <c r="R8" i="2"/>
  <c r="O8" i="2" s="1"/>
  <c r="R167" i="2"/>
  <c r="O167" i="2" s="1"/>
  <c r="R75" i="4"/>
  <c r="O75" i="4" s="1"/>
  <c r="R237" i="2"/>
  <c r="O237" i="2" s="1"/>
  <c r="R196" i="2"/>
  <c r="O196" i="2" s="1"/>
  <c r="R134" i="2"/>
  <c r="O134" i="2" s="1"/>
  <c r="R283" i="2"/>
  <c r="O283" i="2" s="1"/>
  <c r="R304" i="2"/>
  <c r="O304" i="2" s="1"/>
  <c r="R8" i="4"/>
  <c r="O8" i="4" s="1"/>
  <c r="R128" i="4"/>
  <c r="O128" i="4" s="1"/>
  <c r="R98" i="9"/>
  <c r="O98" i="9" s="1"/>
  <c r="Q57" i="4"/>
  <c r="I57" i="4" s="1"/>
  <c r="Q8" i="6"/>
  <c r="I8" i="6" s="1"/>
  <c r="I3" i="6" s="1"/>
  <c r="C14" i="1" s="1"/>
  <c r="Q119" i="9"/>
  <c r="I119" i="9" s="1"/>
  <c r="O120" i="9"/>
  <c r="R119" i="9" s="1"/>
  <c r="O119" i="9" s="1"/>
  <c r="Q196" i="9"/>
  <c r="I196" i="9" s="1"/>
  <c r="O197" i="9"/>
  <c r="R196" i="9" s="1"/>
  <c r="O196" i="9" s="1"/>
  <c r="R8" i="6"/>
  <c r="O8" i="6" s="1"/>
  <c r="Q230" i="9"/>
  <c r="I230" i="9" s="1"/>
  <c r="O231" i="9"/>
  <c r="R230" i="9" s="1"/>
  <c r="O230" i="9" s="1"/>
  <c r="Q29" i="6"/>
  <c r="I29" i="6" s="1"/>
  <c r="O30" i="6"/>
  <c r="R29" i="6" s="1"/>
  <c r="O29" i="6" s="1"/>
  <c r="Q70" i="6"/>
  <c r="I70" i="6" s="1"/>
  <c r="O71" i="6"/>
  <c r="R70" i="6" s="1"/>
  <c r="O70" i="6" s="1"/>
  <c r="Q8" i="9"/>
  <c r="I8" i="9" s="1"/>
  <c r="Q176" i="9"/>
  <c r="I176" i="9" s="1"/>
  <c r="O177" i="9"/>
  <c r="R176" i="9" s="1"/>
  <c r="O176" i="9" s="1"/>
  <c r="Q128" i="4"/>
  <c r="I128" i="4" s="1"/>
  <c r="O54" i="2"/>
  <c r="R53" i="2" s="1"/>
  <c r="O53" i="2" s="1"/>
  <c r="Q8" i="4"/>
  <c r="I8" i="4" s="1"/>
  <c r="I3" i="4" s="1"/>
  <c r="C12" i="1" s="1"/>
  <c r="Q21" i="5"/>
  <c r="I21" i="5" s="1"/>
  <c r="I3" i="5" s="1"/>
  <c r="C13" i="1" s="1"/>
  <c r="O22" i="5"/>
  <c r="R21" i="5" s="1"/>
  <c r="O21" i="5" s="1"/>
  <c r="Q221" i="9"/>
  <c r="I221" i="9" s="1"/>
  <c r="O222" i="9"/>
  <c r="R221" i="9" s="1"/>
  <c r="O221" i="9" s="1"/>
  <c r="Q8" i="10"/>
  <c r="I8" i="10" s="1"/>
  <c r="O9" i="10"/>
  <c r="R8" i="10" s="1"/>
  <c r="O8" i="10" s="1"/>
  <c r="Q21" i="10"/>
  <c r="I21" i="10" s="1"/>
  <c r="O2" i="10" l="1"/>
  <c r="D17" i="1" s="1"/>
  <c r="O2" i="9"/>
  <c r="D16" i="1" s="1"/>
  <c r="E13" i="1"/>
  <c r="E15" i="1"/>
  <c r="I3" i="9"/>
  <c r="C16" i="1" s="1"/>
  <c r="E16" i="1" s="1"/>
  <c r="I3" i="10"/>
  <c r="C17" i="1" s="1"/>
  <c r="E17" i="1" s="1"/>
  <c r="E11" i="1"/>
  <c r="O2" i="4"/>
  <c r="D12" i="1" s="1"/>
  <c r="E12" i="1" s="1"/>
  <c r="O2" i="6"/>
  <c r="D14" i="1" s="1"/>
  <c r="E14" i="1" s="1"/>
  <c r="O2" i="2"/>
  <c r="D10" i="1" s="1"/>
  <c r="E10" i="1" s="1"/>
  <c r="C7" i="1" l="1"/>
  <c r="C6" i="1"/>
</calcChain>
</file>

<file path=xl/sharedStrings.xml><?xml version="1.0" encoding="utf-8"?>
<sst xmlns="http://schemas.openxmlformats.org/spreadsheetml/2006/main" count="4983" uniqueCount="1233">
  <si>
    <t>Firma: Firma</t>
  </si>
  <si>
    <t>Rekapitulace ceny</t>
  </si>
  <si>
    <t>Stavba: 2018-117 - Rekonstrukce mostů v km 8,202 a v km 10,210 trati Vamberk - Rokytnice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</si>
  <si>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</si>
  <si>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</si>
  <si>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</si>
  <si>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</si>
  <si>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</si>
  <si>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</si>
  <si>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</si>
  <si>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</si>
  <si>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</si>
  <si>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</si>
  <si>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</si>
  <si>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</si>
  <si>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2018-117</t>
  </si>
  <si>
    <t>Rekonstrukce mostů v km 8,202 a v km 10,210 trati Vamberk - Rokytnice</t>
  </si>
  <si>
    <t>O</t>
  </si>
  <si>
    <t>Rozpočet:</t>
  </si>
  <si>
    <t>0,00</t>
  </si>
  <si>
    <t>15,00</t>
  </si>
  <si>
    <t>21,00</t>
  </si>
  <si>
    <t>3</t>
  </si>
  <si>
    <t>2</t>
  </si>
  <si>
    <t>SO 01</t>
  </si>
  <si>
    <t>Most v km 8,202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</si>
  <si>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</si>
  <si>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</si>
  <si>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</si>
  <si>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</si>
  <si>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</si>
  <si>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</si>
  <si>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</si>
  <si>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</si>
  <si>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</si>
  <si>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</si>
  <si>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</si>
  <si>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</si>
  <si>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</si>
  <si>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</si>
  <si>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</si>
  <si>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</si>
  <si>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</si>
  <si>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</si>
  <si>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podmínky:</t>
  </si>
  <si>
    <t>P</t>
  </si>
  <si>
    <t>02940</t>
  </si>
  <si>
    <t/>
  </si>
  <si>
    <t>OSTATNÍ POŽADAVKY - VYPRACOVÁNÍ DOKUMENTACE</t>
  </si>
  <si>
    <t>KPL</t>
  </si>
  <si>
    <t>PP</t>
  </si>
  <si>
    <t>Vypracování RDS pro mikrozáporové pažení.</t>
  </si>
  <si>
    <t>VV</t>
  </si>
  <si>
    <t>1: Dle technické zprávy, výkresových příloh projektové dokumentace, TKP staveb státních drah a výkazů materiálu projektu a souhrnných částí dokumentace stavby. 
2: 1kpl</t>
  </si>
  <si>
    <t>TS</t>
  </si>
  <si>
    <t>zahrnuje veškeré náklady spojené s objednatelem požadovanými pracemi</t>
  </si>
  <si>
    <t>Vypracování projektu trhacích prací (zemní práce v hornině tř. III dle ČSN 73 6133), dle SŽDC TKP 1 Zemní práce.</t>
  </si>
  <si>
    <t>02946</t>
  </si>
  <si>
    <t>OSTAT POŽADAVKY - FOTODOKUMENTACE</t>
  </si>
  <si>
    <t>Pasportizace (fotodokumentace, videodokumentace) přístupových cest používaných stavbou pro přístup na stavbu.</t>
  </si>
  <si>
    <t>položka zahrnuje:   
- fotodokumentaci zadavatelem požadovaného děje a konstrukcí v požadovaných časových intervalech   
- zadavatelem specifikované výstupy (fotografie v papírovém a digitálním formátu) v požadovaném počtu</t>
  </si>
  <si>
    <t>R015111</t>
  </si>
  <si>
    <t>POPLATKY ZA LIKVIDACI ODPADŮ NEKONTAMINOVANÝCH - 17 05 04 VYTĚŽENÉ ZEMINY A HORNINY - I. TŘÍDA TĚŽITELNOSTI</t>
  </si>
  <si>
    <t>T</t>
  </si>
  <si>
    <t>ŠP celk. tl. 150 mm z podkladu pod silniční panely (zařízení staveniště).   
Skládka Rychnov nad Kněžnou (15 km).</t>
  </si>
  <si>
    <t>1: Dle technické zprávy, výkresových příloh projektové dokumentace, TKP staveb státních drah a výkazů materiálu projektu a souhrnných částí dokumentace stavby. 
2: 120m2*0,15m*1,8t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</si>
  <si>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</si>
  <si>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Výkopová zemina ze stavební jámy.  Vč. dodání potřebných rozborů.   
Skládka Rychnov nad Kněžnou (15 km).</t>
  </si>
  <si>
    <t>1: Dle technické zprávy, výkresových příloh projektové dokumentace, TKP staveb státních drah a výkazů materiálu projektu a souhrnných částí dokumentace stavby. 
2: 880m3*2,0t/m3</t>
  </si>
  <si>
    <t>R015113</t>
  </si>
  <si>
    <t>POPLATKY ZA LIKVIDACI ODPADŮ NEKONTAMINOVANÝCH - 17 05 04 VYTĚŽENÉ ZEMINY A HORNINY - III. TŘÍDA TĚŽITELNOSTI</t>
  </si>
  <si>
    <t>Výkopová hornina ze stavební jámy.  Vč. dodání potřebných rozborů.  
Skládka Rychnov nad Kněžnou (15 km).</t>
  </si>
  <si>
    <t>1: Dle technické zprávy, výkresových příloh projektové dokumentace, TKP staveb státních drah a výkazů materiálu projektu a souhrnných částí dokumentace stavby. 
2: 185m3*2.7t/m3</t>
  </si>
  <si>
    <t>7</t>
  </si>
  <si>
    <t>R015140</t>
  </si>
  <si>
    <t>POPLATKY ZA LIKVIDACI ODPADŮ NEKONTAMINOVANÝCH - 17 01 01 BETON Z DEMOLIC OBJEKTŮ, ZÁKLADŮ TV</t>
  </si>
  <si>
    <t>Železobeton: 50% z celkového množství silničních panelů tl. 150 mm (zařízení staveniště).   
Skládka České Libchavy (30 km).</t>
  </si>
  <si>
    <t>1: Dle technické zprávy, výkresových příloh projektové dokumentace, TKP staveb státních drah a výkazů materiálu projektu a souhrnných částí dokumentace stavby. 
2: 120m2*0,15m*2,5t/m3</t>
  </si>
  <si>
    <t>8</t>
  </si>
  <si>
    <t>R015160</t>
  </si>
  <si>
    <t>POPLATKY ZA LIKVIDACI ODPADŮ NEKONTAMINOVANÝCH - 02 01 03 SMÝCENÉ STROMY A KEŘE</t>
  </si>
  <si>
    <t>Vč. dřevěného odpadu uloženého vlevo trati za mostem.   
Skládka Rychnov nad Kněžnou (15 km).</t>
  </si>
  <si>
    <t>1: Dle technické zprávy, výkresových příloh projektové dokumentace, TKP staveb státních drah a výkazů materiálu projektu a souhrnných částí dokumentace stavby. 
2: 5,0t</t>
  </si>
  <si>
    <t>R015330</t>
  </si>
  <si>
    <t>POPLATKY ZA LIKVIDACI ODPADŮ NEKONTAMINOVANÝCH - 17 05 04 KAMENNÁ SUŤ</t>
  </si>
  <si>
    <t>Kamenná suť ze stávajícího odláždění svahů vlevo od mostu, z původních mostních opěr (vč. křídel rovnoběžných i svahových) a kamenné desky z propustku pod přejezdem pro lesní techniku.    
Skládka Rychnov nad Kněžnou (15 km).  
Pozn.: v rámci stavby TDI určí, zda bude možné použít část kamenů pro práce navržené touto dokumentací</t>
  </si>
  <si>
    <t>1: Dle technické zprávy, výkresových příloh projektové dokumentace, TKP staveb státních drah a výkazů materiálu projektu a souhrnných částí dokumentace stavby. 
2: 13.7t+405t+51t</t>
  </si>
  <si>
    <t>R015340</t>
  </si>
  <si>
    <t>POPLATKY ZA LIKVIDACI ODPADŮ NEKONTAMINOVANÝCH - 02 01 03 PAŘEZY</t>
  </si>
  <si>
    <t>Skládka Rychnov nad Kněžnou (15 km).</t>
  </si>
  <si>
    <t>1: Dle technické zprávy, výkresových příloh projektové dokumentace, TKP staveb státních drah a výkazů materiálu projektu a souhrnných částí dokumentace stavby. 
2: 4t</t>
  </si>
  <si>
    <t>11</t>
  </si>
  <si>
    <t>R015660</t>
  </si>
  <si>
    <t>POPLATKY ZA LIKVIDACI ODPADŮ NEBEZPEČNÝCH - 17 02 04* ŽELEZNIČNÍ PRAŽCE DŘEVĚNÉ - MOSTNICE</t>
  </si>
  <si>
    <t>Dřevěné podlahy (fošny) ze stávající OK mostu.    
Skládka České Libchavy (30 km).</t>
  </si>
  <si>
    <t>1: Dle technické zprávy, výkresových příloh projektové dokumentace, TKP staveb státních drah a výkazů materiálu projektu a souhrnných částí dokumentace stavby. 
2: 0,5m3*1,11t/m3</t>
  </si>
  <si>
    <t>Zemní práce:</t>
  </si>
  <si>
    <t>12</t>
  </si>
  <si>
    <t>11120</t>
  </si>
  <si>
    <t>ODSTRANĚNÍ KŘOVIN</t>
  </si>
  <si>
    <t>M2</t>
  </si>
  <si>
    <t>Vč. odstranění dřevěného odpadu uloženého vlevo trati za mostem.</t>
  </si>
  <si>
    <t>1: Dle technické zprávy, výkresových příloh projektové dokumentace, TKP staveb státních drah a výkazů materiálu projektu a souhrnných částí dokumentace stavby. 
2: 1000m2</t>
  </si>
  <si>
    <t>odstranění křovin a stromů do průměru 100 mm   
doprava dřevin bez ohledu na vzdálenost   
spálení na hromadách nebo štěpkování</t>
  </si>
  <si>
    <t>13</t>
  </si>
  <si>
    <t>11211</t>
  </si>
  <si>
    <t>KÁCENÍ STROMŮ D KMENE DO 0,5M</t>
  </si>
  <si>
    <t>KUS</t>
  </si>
  <si>
    <t>1: Dle technické zprávy, výkresových příloh projektové dokumentace, TKP staveb státních drah a výkazů materiálu projektu a souhrnných částí dokumentace stavby. 
2: 10ks</t>
  </si>
  <si>
    <t>Kácení stromů se měří v [ks] poražených stromů (průměr stromů se měří v místě řezu) a zahrnuje zejména:   
- poražení stromu a osekání větví   
- spálení větví na hromadách nebo štěpkování   
- dopravu a uložení kmenů, případné další práce s nimi dle pokynů zadávací dokumentace</t>
  </si>
  <si>
    <t>14</t>
  </si>
  <si>
    <t>11253</t>
  </si>
  <si>
    <t>ODSTRANĚNÍ PAŘEZŮ FRÉZOVÁNÍM D PŘES 0,9M</t>
  </si>
  <si>
    <t>Vč. odvozu na skládku.</t>
  </si>
  <si>
    <t>1: Dle technické zprávy, výkresových příloh projektové dokumentace, TKP staveb státních drah a výkazů materiálu projektu a souhrnných částí dokumentace stavby. 
2: 6ks</t>
  </si>
  <si>
    <t>Frézování pařezů se měří v [ks] frézovaných pařezů a zahrnuje zejména:   
- frézování do hloubky 20cm pod úroveň terénu   
- veškeré drobné zemní práce spojené s frézováním pařezů   
- případně další práce s nimi dle pokynů zadávací dokumentace   
- průměr frézováných pažezů se měří 20cm nad terénem</t>
  </si>
  <si>
    <t>15</t>
  </si>
  <si>
    <t>11346A</t>
  </si>
  <si>
    <t>ODSTRANĚNÍ KRYTU ZPEVNĚNÝCH PLOCH ZE SILNIČ DÍLCŮ (PANELŮ) VČET PODKL - BEZ DOPRAVY</t>
  </si>
  <si>
    <t>M3</t>
  </si>
  <si>
    <t>Odstranění sil. panelů z:   
- plocha zařízení staveniště</t>
  </si>
  <si>
    <t>1: Dle technické zprávy, výkresových příloh projektové dokumentace, TKP staveb státních drah a výkazů materiálu projektu a souhrnných částí dokumentace stavby. 
2: 120m2*(0,15m+0,15m)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</si>
  <si>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</si>
  <si>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16</t>
  </si>
  <si>
    <t>11346B</t>
  </si>
  <si>
    <t>ODSTRANĚNÍ KRYTU ZPEVNĚNÝCH PLOCH ZE SILNIČ DÍLCŮ (PANELŮ) VČET PODKL - DOPRAVA</t>
  </si>
  <si>
    <t>tkm</t>
  </si>
  <si>
    <t>Odstranění sil. panelů z:   
- plocha zařízení staveniště   
Skládka České Libchavy (30 km)</t>
  </si>
  <si>
    <t>1: Dle technické zprávy, výkresových příloh projektové dokumentace, TKP staveb státních drah a výkazů materiálu projektu a souhrnných částí dokumentace stavby. 
2: (120m2*0,15m*2,5t/m3)*30km+(120m2*0,15m*1,8t/m3)*30km</t>
  </si>
  <si>
    <t>Položka zahrnuje samostatnou dopravu suti a vybouraných hmot. Množství se určí jako součin hmotnosti [t] a požadované vzdálenosti [km].</t>
  </si>
  <si>
    <t>17</t>
  </si>
  <si>
    <t>11511</t>
  </si>
  <si>
    <t>ČERPÁNÍ VODY DO 500 L/MIN</t>
  </si>
  <si>
    <t>HOD</t>
  </si>
  <si>
    <t>Vč. zřízení potřebného počtu čerpacích jímek ve stavební jámě, vč. zřízení hrázky v korytě toku před stávajícím vtokem do propustku.</t>
  </si>
  <si>
    <t>1: Dle technické zprávy, výkresových příloh projektové dokumentace, TKP staveb státních drah a výkazů materiálu projektu a souhrnných částí dokumentace stavby. 
2: 14*7*8hod</t>
  </si>
  <si>
    <t>Položka čerpání vody na povrchu zahrnuje i potrubí, pohotovost záložní čerpací soupravy a zřízení čerpací jímky. Součástí položky je také následná demontáž a likvidace těchto zařízení</t>
  </si>
  <si>
    <t>18</t>
  </si>
  <si>
    <t>12110A</t>
  </si>
  <si>
    <t>SEJMUTÍ ORNICE NEBO LESNÍ PŮDY - BEZ DOPRAVY</t>
  </si>
  <si>
    <t>Vč. dopravy v rámci stavby, přemístění na dočasné uložiště.</t>
  </si>
  <si>
    <t>1: Dle technické zprávy, výkresových příloh projektové dokumentace, TKP staveb státních drah a výkazů materiálu projektu a souhrnných částí dokumentace stavby. 
2: 152m3</t>
  </si>
  <si>
    <t>položka zahrnuje sejmutí ornice bez ohledu na tloušťku vrstvy   
nezahrnuje uložení na trvalou skládku</t>
  </si>
  <si>
    <t>19</t>
  </si>
  <si>
    <t>12273A</t>
  </si>
  <si>
    <t>ODKOPÁVKY A PROKOPÁVKY OBECNÉ TŘ. I - BEZ DOPRAVY</t>
  </si>
  <si>
    <t>Výkopy.  
- výkopy v oblasti mostu a nového propustku  
- výkopy pro koryto vodního toku za výtokem propustku</t>
  </si>
  <si>
    <t>1: Dle technické zprávy, výkresových příloh projektové dokumentace, TKP staveb státních drah a výkazů materiálu projektu a souhrnných částí dokumentace stavby. 
2: 1820m3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</si>
  <si>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</si>
  <si>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20</t>
  </si>
  <si>
    <t>12273B</t>
  </si>
  <si>
    <t>ODKOPÁVKY A PROKOPÁVKY OBECNÉ TŘ. I - DOPRAVA</t>
  </si>
  <si>
    <t>M3KM</t>
  </si>
  <si>
    <t>Výkopy.    
- výkopy v oblasti mostu a nového propustku   
- výkopy pro koryto vodního toku za výtokem propustku   
- materiál z provedených vrtů pro mikrozápory ve tř. I   
Odečten materiál, který bude použit pro zpětné zásypy a obsypy.   
Skládka Rychnov nad Kněžnou (15 km).</t>
  </si>
  <si>
    <t>1: Dle technické zprávy, výkresových příloh projektové dokumentace, TKP staveb státních drah a výkazů materiálu projektu a souhrnných částí dokumentace stavby. 
2: 880m3*15km+2m3*15km</t>
  </si>
  <si>
    <t>Položka zahrnuje samostatnou dopravu zeminy. Množství se určí jako součin kubatutry [m3] a požadované vzdálenosti [km].</t>
  </si>
  <si>
    <t>21</t>
  </si>
  <si>
    <t>12293A</t>
  </si>
  <si>
    <t>ODKOPÁVKY A PROKOPÁVKY OBECNÉ TŘ. III - BEZ DOPRAVY</t>
  </si>
  <si>
    <t>1: Dle technické zprávy, výkresových příloh projektové dokumentace, TKP staveb státních drah a výkazů materiálu projektu a souhrnných částí dokumentace stavby. 
2: 185m3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</si>
  <si>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</si>
  <si>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22</t>
  </si>
  <si>
    <t>12293B</t>
  </si>
  <si>
    <t>ODKOPÁVKY A PROKOPÁVKY OBECNÉ TŘ. III - DOPRAVA</t>
  </si>
  <si>
    <t>Výkopy.   
- výkopy v oblasti mostu a nového propustku   
- výkopy pro koryto vodního toku za výtokem propustku    
- materiál z provedených vrtů pro mikrozápory ve tř. IIII   
Skládka Rychnov nad Kněžnou (15 km).</t>
  </si>
  <si>
    <t>1: Dle technické zprávy, výkresových příloh projektové dokumentace, TKP staveb státních drah a výkazů materiálu projektu a souhrnných částí dokumentace stavby. 
2: 185m3*15km+5m3*15km</t>
  </si>
  <si>
    <t>23</t>
  </si>
  <si>
    <t>17610</t>
  </si>
  <si>
    <t>VÝPLNĚ ZE ZEMIN SE ZHUT</t>
  </si>
  <si>
    <t>Mimo aktivní zónu. Hutněné zásypy a obsypy s použitím vyzískaného materiálu, vhodného do zásypů.</t>
  </si>
  <si>
    <t>1: Dle technické zprávy, výkresových příloh projektové dokumentace, TKP staveb státních drah a výkazů materiálu projektu a souhrnných částí dokumentace stavby. 
2: 940m3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</si>
  <si>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</si>
  <si>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24</t>
  </si>
  <si>
    <t>18030R</t>
  </si>
  <si>
    <t>VŠEOBECNÉ ÚPRAVY LESNÍCH PLOCH</t>
  </si>
  <si>
    <t>Zahrnuje veškeré stavební práce, materiál a dopravu pro opravu příjezdových lesních komunikací k mostnímu objektu, resp. pro jejich uvedení do původního stavu.</t>
  </si>
  <si>
    <t>1: Dle technické zprávy, výkresových příloh projektové dokumentace, TKP staveb státních drah a výkazů materiálu projektu a souhrnných částí dokumentace stavby. 
2: 1250m*2,5m</t>
  </si>
  <si>
    <t>Všeobecné úpravy musí zahrnovat úpravu území po uskutečnění stavby, tak jak je požadováno v zadávací dokumentaci s výjimkou těch prací, pro které jsou uvedeny samostatné položky.</t>
  </si>
  <si>
    <t>25</t>
  </si>
  <si>
    <t>18110</t>
  </si>
  <si>
    <t>ÚPRAVA PLÁNĚ SE ZHUTNĚNÍM V HORNINĚ TŘ. I</t>
  </si>
  <si>
    <t>Úprava pláně pod novou konstrukcí lesní komunikace v oblasti mostu, vč. provedení zkoušek pro ověření požadovaného min. modulu přetvárnosti na pláni.</t>
  </si>
  <si>
    <t>1: Dle technické zprávy, výkresových příloh projektové dokumentace, TKP staveb státních drah a výkazů materiálu projektu a souhrnných částí dokumentace stavby. 
2: 138m2</t>
  </si>
  <si>
    <t>položka zahrnuje úpravu pláně včetně vyrovnání výškových rozdílů. Míru zhutnění určuje projekt.</t>
  </si>
  <si>
    <t>26</t>
  </si>
  <si>
    <t>18214</t>
  </si>
  <si>
    <t>ÚPRAVA POVRCHŮ SROVNÁNÍM ÚZEMÍ V TL DO 0,25M</t>
  </si>
  <si>
    <t>položka zahrnuje srovnání výškových rozdílů terénu</t>
  </si>
  <si>
    <t>27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</si>
  <si>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</si>
  <si>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</si>
  <si>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
2: 241m2</t>
  </si>
  <si>
    <t>položka zahrnuje:   
nutné přemístění ornice z dočasných skládek vzdálených do 50m   
rozprostření ornice v předepsané tloušťce ve svahu přes 1:5</t>
  </si>
  <si>
    <t>28</t>
  </si>
  <si>
    <t>18232</t>
  </si>
  <si>
    <t>ROZPROSTŘENÍ ORNICE V ROVINĚ V TL DO 0,15M</t>
  </si>
  <si>
    <t>1: Dle technické zprávy, výkresových příloh projektové dokumentace, TKP staveb státních drah a výkazů materiálu projektu a souhrnných částí dokumentace stavby. 
2: 680m2</t>
  </si>
  <si>
    <t>položka zahrnuje:   
nutné přemístění ornice z dočasných skládek vzdálených do 50m   
rozprostření ornice v předepsané tloušťce v rovině a ve svahu do 1:5</t>
  </si>
  <si>
    <t>29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</si>
  <si>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</si>
  <si>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</si>
  <si>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
2: 680m2+320m2</t>
  </si>
  <si>
    <t>Zahrnuje dodání předepsané travní směsi, hydroosev na ornici, zalévání, první pokosení, to vše bez ohledu na sklon terénu</t>
  </si>
  <si>
    <t>30</t>
  </si>
  <si>
    <t>18245</t>
  </si>
  <si>
    <t>ZALOŽENÍ TRÁVNÍKU ZATRAVŇOVACÍ TEXTILIÍ (ROHOŽÍ)</t>
  </si>
  <si>
    <t>Založení trávníku na svažitých plochách.</t>
  </si>
  <si>
    <t>Zahrnuje dodání a položení předepsané zatravňovací textilie bez ohledu na sklon terénu, zalévání, první pokosení</t>
  </si>
  <si>
    <t>31</t>
  </si>
  <si>
    <t>18481</t>
  </si>
  <si>
    <t>OCHRANA STROMŮ BEDNĚNÍM</t>
  </si>
  <si>
    <t>Vč. odstranění, odvozu, uložení na skládku a poplatků za skládku.</t>
  </si>
  <si>
    <t>1: Dle technické zprávy, výkresových příloh projektové dokumentace, TKP staveb státních drah a výkazů materiálu projektu a souhrnných částí dokumentace stavby. 
2: 10ks*9m2</t>
  </si>
  <si>
    <t>položka zahrnuje veškerý materiál, výrobky a polotovary, včetně mimostaveništní a vnitrostaveništní dopravy (rovněž přesuny), včetně naložení a složení, případně s uložením</t>
  </si>
  <si>
    <t>Základy:</t>
  </si>
  <si>
    <t>32</t>
  </si>
  <si>
    <t>22694</t>
  </si>
  <si>
    <t>ZÁPOROVÉ PAŽENÍ Z KOVU DOČASNÉ</t>
  </si>
  <si>
    <t>Mikrozáporové pažení vlevo před mostním objektem. Mikrozápory z profilů HEB 160, po vzdál. 1.5 m, vše z oceli pevnostní třídy S355.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</si>
  <si>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</si>
  <si>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33</t>
  </si>
  <si>
    <t>22695A</t>
  </si>
  <si>
    <t>VÝDŘEVA ZÁPOROVÉHO PAŽENÍ DOČASNÁ (PLOCHA)</t>
  </si>
  <si>
    <t>Mikrozáporové pažení vlevo před mostním objektem.</t>
  </si>
  <si>
    <t>1: Dle technické zprávy, výkresových příloh projektové dokumentace, TKP staveb státních drah a výkazů materiálu projektu a souhrnných částí dokumentace stavby. 
2: 55,0m2</t>
  </si>
  <si>
    <t>položka zahrnuje osazení pažin bez ohledu na druh, jejich opotřebení a jejich odstranění</t>
  </si>
  <si>
    <t>34</t>
  </si>
  <si>
    <t>227821</t>
  </si>
  <si>
    <t>MIKROPILOTY KOMPLET D DO 100MM NA POVRCHU</t>
  </si>
  <si>
    <t>M</t>
  </si>
  <si>
    <t>Mikropiloty. Výztuž z TR 70/12,5, ocel S355J2H.</t>
  </si>
  <si>
    <t>1: Dle technické zprávy, výkresových příloh projektové dokumentace, TKP staveb státních drah a výkazů materiálu projektu a souhrnných částí dokumentace stavby. 
2: (5+3+3+3)ks*2,5m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</si>
  <si>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</si>
  <si>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35</t>
  </si>
  <si>
    <t>26153</t>
  </si>
  <si>
    <t>VRTY PRO KOTVENÍ, INJEKTÁŽ A MIKROPILOTY NA POVRCHU TŘ. V D DO 150MM</t>
  </si>
  <si>
    <t>Vrty pro mikropiloty z TR70/12,5.</t>
  </si>
  <si>
    <t>1: Dle technické zprávy, výkresových příloh projektové dokumentace, TKP staveb státních drah a výkazů materiálu projektu a souhrnných částí dokumentace stavby. 
2: (5+3+3+3)ks*2m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</si>
  <si>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</si>
  <si>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36</t>
  </si>
  <si>
    <t>Vrty pro horninové kotvy (kotvení mikrozáporového pažení).</t>
  </si>
  <si>
    <t>1: Dle technické zprávy, výkresových příloh projektové dokumentace, TKP staveb státních drah a výkazů materiálu projektu a souhrnných částí dokumentace stavby. 
2: 5ks*10m</t>
  </si>
  <si>
    <t>37</t>
  </si>
  <si>
    <t>26185</t>
  </si>
  <si>
    <t>VRT PRO KOTV, INJEK, MIKROPIL NA POVR TŘ III A IV D DO 300MM</t>
  </si>
  <si>
    <t>Provedení vrtů pro mikrozápory.</t>
  </si>
  <si>
    <t>1: Dle technické zprávy, výkresových příloh projektové dokumentace, TKP staveb státních drah a výkazů materiálu projektu a souhrnných částí dokumentace stavby. 
2: 2,5m*11ks</t>
  </si>
  <si>
    <t>38</t>
  </si>
  <si>
    <t>26195</t>
  </si>
  <si>
    <t>VRTY PRO KOTV, INJEKT, MIKROPIL NA POVR TŘ V A VI D DO 300MM</t>
  </si>
  <si>
    <t>1: Dle technické zprávy, výkresových příloh projektové dokumentace, TKP staveb státních drah a výkazů materiálu projektu a souhrnných částí dokumentace stavby. 
2: 35m+12m+10m+8m</t>
  </si>
  <si>
    <t>39</t>
  </si>
  <si>
    <t>286585</t>
  </si>
  <si>
    <t>KOTVY OCEL INJEKTOVANÉ V PODZEMÍ DL DO 10M ÚNOS PŘES 200KN</t>
  </si>
  <si>
    <t>Dočasné kotvy, vč. odpovídající protikorozní ochrany. Dvoupramencové, nominální průměr 1 pramence 15,3 mm (0,60") s charakteristickou hodnotou na mezi pevnosti v tahu 1770 MPa. Zhotovení kotev v souladu s ČSN EN 1537, vč. ověřovacích a kontrolních zkoušek dle stanoveného rozsahu (stanoveno v rozsahu dle ČSN EN 1537 resp. ČSN EN 1997-1).</t>
  </si>
  <si>
    <t>1: Dle technické zprávy, výkresových příloh projektové dokumentace, TKP staveb státních drah a výkazů materiálu projektu a souhrnných částí dokumentace stavby. 
2: 5ks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</si>
  <si>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dokumentaci pro zadání stavby; 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 
- průkazné a kontrolní zkoušky kotev;   
- druh, délku, rozmístění a rozsah zkoušek určuje zadávací dokumentace;   
- vrty pro kotvy nejsou součástí této položky uvedou se v položce 263 - vrty pro svorníky a kotvy v podzemí dl. do 12m.</t>
  </si>
  <si>
    <t>Svislé konstrukce (a kompletní):</t>
  </si>
  <si>
    <t>40</t>
  </si>
  <si>
    <t>317325</t>
  </si>
  <si>
    <t>ŘÍMSY ZE ŽELEZOBETONU DO C30/37</t>
  </si>
  <si>
    <t>Mostní ŽB římsy (NK mostu). Bez výztuže.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</si>
  <si>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1.35m3+1.35m3</t>
  </si>
  <si>
    <t>položka zahrnuje:   
- dodání čerstvého betonu (betonové směsi) požadované kvality, jeho uložení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požadovaných konstr. (i ztracené) s úpravou dle požadované kvality povrchu betonu, včetně odbedňovacích a odskružovacích prostředků,   
- podpěrné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všech požadovaných otvorů, kapes, výklenků, prostupů, dutin, drážek a pod., vč. ztížení práce a úprav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a tmelení spar a spojů,   
- opatření povrchů betonu izolací proti zemní vlhkosti v částech, kde přijdou do styku se zeminou nebo kamenivem,   
- případné zřízení spojovací vrstvy u základů,   
- úpravy pro osazení zařízení ochrany konstrukce proti vlivu bludných proudů</t>
  </si>
  <si>
    <t>41</t>
  </si>
  <si>
    <t>317365</t>
  </si>
  <si>
    <t>VÝZTUŽ ŘÍMS Z OCELI 10505, B500B</t>
  </si>
  <si>
    <t>Mostní ŽB římsy (NK mostu) - betonářská výztuž.</t>
  </si>
  <si>
    <t>1: Dle technické zprávy, výkresových příloh projektové dokumentace, TKP staveb státních drah a výkazů materiálu projektu a souhrnných částí dokumentace stavby. 
2: 0,2t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</si>
  <si>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</si>
  <si>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42</t>
  </si>
  <si>
    <t>327325</t>
  </si>
  <si>
    <t>ZDI OPĚRNÉ, ZÁRUBNÍ, NÁBŘEŽNÍ ZE ŽELEZOVÉHO BETONU DO C30/37</t>
  </si>
  <si>
    <t>Opěrné zídky Z1L, Z2L, Z1P a Z2P. Bez výztuže.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</si>
  <si>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17,5m3+14m3+13m3+13m3</t>
  </si>
  <si>
    <t>- dodání čerstvého betonu (betonové směsi) požadované kvality, jeho uložení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požadovaných konstr. (i ztracené) s úpravou dle požadované kvality povrchu betonu, včetně odbedňovacích a odskružovacích prostředků,   
- podpěrné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všech požadovaných otvorů, kapes, výklenků, prostupů, dutin, drážek a pod., vč. ztížení práce a úprav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a tmelení spar a spojů,   
- opatření povrchů betonu izolací proti zemní vlhkosti v částech, kde přijdou do styku se zeminou nebo kamenivem,   
- případné zřízení spojovací vrstvy u základů,   
- úpravy pro osazení zařízení ochrany konstrukce proti vlivu bludných proudů</t>
  </si>
  <si>
    <t>43</t>
  </si>
  <si>
    <t>327365</t>
  </si>
  <si>
    <t>VÝZTUŽ ZDÍ OPĚRNÝCH, ZÁRUBNÍCH, NÁBŘEŽNÍCH Z OCELI 10505, B500B</t>
  </si>
  <si>
    <t>Výztuž opěrných zídek Z1L, Z2L, Z1P a Z2P. Vč. navržených KARI sítí.</t>
  </si>
  <si>
    <t>1: Dle technické zprávy, výkresových příloh projektové dokumentace, TKP staveb státních drah a výkazů materiálu projektu a souhrnných částí dokumentace stavby. 
2: 3,5t+3,1t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</si>
  <si>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</si>
  <si>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44</t>
  </si>
  <si>
    <t>348173</t>
  </si>
  <si>
    <t>ZÁBRADLÍ Z DÍLCŮ KOVOVÝCH ŽÁROVĚ ZINK PONOREM S NÁTĚREM</t>
  </si>
  <si>
    <t>KG</t>
  </si>
  <si>
    <t>Mostní zábradlí. Vč. provedení PKO (zinkování ponorem + ONS 01). Vč. vypracování VTD. Vrchní barevný odstín DB 502 (modrý odstín).</t>
  </si>
  <si>
    <t>1: Dle technické zprávy, výkresových příloh projektové dokumentace, TKP staveb státních drah a výkazů materiálu projektu a souhrnných částí dokumentace stavby. 
2: 1000kg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</si>
  <si>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 žárové zinkování s ponorem   
- zvláštní spojovací prostředky, rozebíratelnost konstrukce,   
- ochranná opatření před účinky bludných proudů   
- ochranu před přepětím.</t>
  </si>
  <si>
    <t>45</t>
  </si>
  <si>
    <t>386385</t>
  </si>
  <si>
    <t>KOMPLETNÍ KONSTRUKCE JÍMEK ZE ŽELEZOBETONU C30/37 VČETNĚ VÝZTUŽE</t>
  </si>
  <si>
    <t>ŽB jímka na vtoku propustku.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</si>
  <si>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6,5m3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</si>
  <si>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</si>
  <si>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46</t>
  </si>
  <si>
    <t>389385</t>
  </si>
  <si>
    <t>MOSTNÍ RÁMOVÉ KONSTRUKCE ZE ŽELEZOBETONU C30/37 VČETNĚ VÝZTUŽE</t>
  </si>
  <si>
    <t>Nová ŽB polorámová NK mostu, vč. mostních křídel, bez mostních říms.   
Vč. 4 ks trvalého zařízení pro sledování bludných proudů (vývody z výztuže): destičky pro měření bludných proudů dle SŽDC (ČD) SR 5/7 (S), vč. šroubů a vč. úprav dle SŽDC (ČD) SR 5/7 (S), příloha 3, ob.r 12.   
Vč. úprav pracovních spár před další betonáží pro zachování plné statické integrity daného prvku. Vč. zajištění podélné betonářské výztuže rámového rohu a desky NK polorámu vyčnívající nad 3. pracovní spárou (P.S. pod deskou NK mostu) proti pohybu.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</si>
  <si>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51m3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</si>
  <si>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</si>
  <si>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Vodorovné konstrukce:</t>
  </si>
  <si>
    <t>47</t>
  </si>
  <si>
    <t>451314</t>
  </si>
  <si>
    <t>PODKLADNÍ A VÝPLŇOVÉ VRSTVY Z PROSTÉHO BETONU C25/30</t>
  </si>
  <si>
    <t>Beton C25/30-XF3:   
- betonové lože pod odláždění, vč. ukončovacích prahů, vč. lože pod odláždění dna jímky propustku   
- betonové lože pod příkopové tvárnice (na lesní komunikaci), vč. stabilizačního prahu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</si>
  <si>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40m3+3,6m3</t>
  </si>
  <si>
    <t>48</t>
  </si>
  <si>
    <t>Beton C25/30-XA1.   
- výplňový beton pod základy NK mostu (vč. bednění na určených hranách)   
- podkladní beton tl. 100 mm pod jímkou a čelem propustku, vyrovnávací vrstva tl. 40 mm pod základ NK propustku   
- podkladní beton tl. 100 mm pod revizními šachtami odvodnění a výplňový beton okolo revizních šachet odvodnění (vč. ztraceného bednění)   
- podkladní beton pod opěrnými zídkami (Z1L - vč. bednění na určených hranách, Z2L, Z1P, Z2P)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</si>
  <si>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63m3+2,5m3+2,5m3+40m3</t>
  </si>
  <si>
    <t>49</t>
  </si>
  <si>
    <t>451324</t>
  </si>
  <si>
    <t>PODKL A VÝPLŇ VRSTVY ZE ŽELEZOBET DO C25/30</t>
  </si>
  <si>
    <t>Beton C25/30-XA1. Kari sítě 8x8/100x100.   
- ŽB základ pod NK propustku, tl. 150 mm.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</si>
  <si>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1,6m*0,15m*20,85m</t>
  </si>
  <si>
    <t>50</t>
  </si>
  <si>
    <t>457314</t>
  </si>
  <si>
    <t>VYROVNÁVACÍ A SPÁDOVÝ PROSTÝ BETON C25/30</t>
  </si>
  <si>
    <t>Beton C25/30-XF3.   
- podkladní spádový beton v přechodových oblastech za rubem NK mostu.   
Vč. výběhů pod drenážními trubkami š. 1,0 m a tl. 250 mm mimo hlavní část spádového betonu.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</si>
  <si>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10,2m3+10,2m3+2*0,2m3+2*0,9m3</t>
  </si>
  <si>
    <t>51</t>
  </si>
  <si>
    <t>46251</t>
  </si>
  <si>
    <t>ZÁHOZ Z LOMOVÉHO KAMENE</t>
  </si>
  <si>
    <t>Úpravy koryta: těžký kamenný zához (místně příslušný materiál)   
Kameny o hmotnosti cca 500 kg, vyhovující ČSN EN 13383.</t>
  </si>
  <si>
    <t>1: Dle technické zprávy, výkresových příloh projektové dokumentace, TKP staveb státních drah a výkazů materiálu projektu a souhrnných částí dokumentace stavby. 
2: 9m3</t>
  </si>
  <si>
    <t>položka zahrnuje:   
- dodávku a zához lomového kamene předepsané frakce včetně mimostaveništní a vnitrostaveništní dopravy   
není-li v zadávací dokumentaci uvedeno jinak, jedná se o nakupovaný materiál</t>
  </si>
  <si>
    <t>52</t>
  </si>
  <si>
    <t>46321</t>
  </si>
  <si>
    <t>ROVNANINA Z LOMOVÉHO KAMENE</t>
  </si>
  <si>
    <t>Drenážní vrstva za rubem NK mostu.</t>
  </si>
  <si>
    <t>1: Dle technické zprávy, výkresových příloh projektové dokumentace, TKP staveb státních drah a výkazů materiálu projektu a souhrnných částí dokumentace stavby. 
2: 4,5m3</t>
  </si>
  <si>
    <t>položka zahrnuje:   
- dodávku a vyrovnání lomového kamene předepsané frakce do předepsaného tvaru včetně mimostaveništní a vnitrostaveništní dopravy   
není-li v zadávací dokumentaci uvedeno jinak, jedná se o nakupovaný materiál</t>
  </si>
  <si>
    <t>53</t>
  </si>
  <si>
    <t>Úpravy koryta: těžká kamenná rovnanina  (místně příslušný materiál)   
Kameny o hmotnosti 200-500 kg, u dna cca 500 kg, vyhovující ČSN EN 13383.   
Vč. kamenů menší frakce (např. úlomky) pro vyklínování dutin.</t>
  </si>
  <si>
    <t>1: Dle technické zprávy, výkresových příloh projektové dokumentace, TKP staveb státních drah a výkazů materiálu projektu a souhrnných částí dokumentace stavby. 
2: 11m3</t>
  </si>
  <si>
    <t>54</t>
  </si>
  <si>
    <t>46451</t>
  </si>
  <si>
    <t>POHOZ DNA A SVAHŮ Z LOMOVÉHO KAMENE</t>
  </si>
  <si>
    <t>Úpravy koryta: těžký kamenný pohoz (místně příslušný materiál)  
Kameny o hmotnosti 100-200 kg, vyhovující ČSN EN 13383.</t>
  </si>
  <si>
    <t>1: Dle technické zprávy, výkresových příloh projektové dokumentace, TKP staveb státních drah a výkazů materiálu projektu a souhrnných částí dokumentace stavby. 
2: 8m3</t>
  </si>
  <si>
    <t>položka zahrnuje dodávku předepsaného kamene, mimostaveništní a vnitrostaveništní dopravu a jeho uložení   
není-li v zadávací dokumentaci uvedeno jinak, jedná se o nakupovaný materiál</t>
  </si>
  <si>
    <t>55</t>
  </si>
  <si>
    <t>465512</t>
  </si>
  <si>
    <t>DLAŽBY Z LOMOVÉHO KAMENE NA MC</t>
  </si>
  <si>
    <t>Odláždění, provedení dle MVL 649.   
Tloušťka dlažby min. 250 mm. Pro vyplnění spár se použije cementová malta MC25-XF3. Odláždění bude ukončeno prahy dle MVL 649.   
Odláždění na terénu (vlevo - vč. odláždění dna jímky propustku, vpravo od osy koleje), odláždění koryta překonávaného toku od čela propustku k přejezdu pro lesní techniku.</t>
  </si>
  <si>
    <t>1: Dle technické zprávy, výkresových příloh projektové dokumentace, TKP staveb státních drah a výkazů materiálu projektu a souhrnných částí dokumentace stavby. 
2: (67m2+66m2+50m2)*0,25m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</si>
  <si>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</si>
  <si>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56</t>
  </si>
  <si>
    <t>467212</t>
  </si>
  <si>
    <t>STUPNĚ A PRAHY VOD KORYT ZDĚNÉ Z LOM KAM NA MC</t>
  </si>
  <si>
    <t>Kamenný stupeň š. 0,5 m před vtokem do jímky propustku.   
Zděno z lomového kamene na cementovou maltu MC25-XF3.</t>
  </si>
  <si>
    <t>1: Dle technické zprávy, výkresových příloh projektové dokumentace, TKP staveb státních drah a výkazů materiálu projektu a souhrnných částí dokumentace stavby. 
2: 3m*1,3m*0,85m</t>
  </si>
  <si>
    <t>položka zahrnuje:   
- nutné zemní práce (hloubení rýh apod.)   
- dodávku a zdění lomového kamene předepsané frakce na maltu cementovou předepsané kvality do předepsaného tvaru včetně mimostaveništní a vnitrostaveništní dopravy</t>
  </si>
  <si>
    <t>Komunikace:</t>
  </si>
  <si>
    <t>57</t>
  </si>
  <si>
    <t>501101</t>
  </si>
  <si>
    <t>ZŘÍZENÍ KONSTRUKČNÍ VRSTVY TĚLESA ŽELEZNIČNÍHO SPODKU ZE ŠTĚRKODRTI NOVÉ</t>
  </si>
  <si>
    <t>ŠD fr. 0/32 mm. Mimo aktivní zónu.   
- zásyp přechodových klínů</t>
  </si>
  <si>
    <t>1: Dle technické zprávy, výkresových příloh projektové dokumentace, TKP staveb státních drah a výkazů materiálu projektu a souhrnných částí dokumentace stavby. 
2: 152m3+152m3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</si>
  <si>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</si>
  <si>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58</t>
  </si>
  <si>
    <t>ŠD fr. 0/32 mm. V aktivní zóně. Vrstva nad spádovým betonem po spodní povrch ZKPP.</t>
  </si>
  <si>
    <t>1: Dle technické zprávy, výkresových příloh projektové dokumentace, TKP staveb státních drah a výkazů materiálu projektu a souhrnných částí dokumentace stavby. 
2: 16m3+21m3</t>
  </si>
  <si>
    <t>59</t>
  </si>
  <si>
    <t>ŠD fr. 16/32 mm. Obsyp drenážních trubek za rubem NK mostu.</t>
  </si>
  <si>
    <t>1: Dle technické zprávy, výkresových příloh projektové dokumentace, TKP staveb státních drah a výkazů materiálu projektu a souhrnných částí dokumentace stavby. 
2: 5m3</t>
  </si>
  <si>
    <t>60</t>
  </si>
  <si>
    <t>56314</t>
  </si>
  <si>
    <t>VOZOVKOVÉ VRSTVY Z MECHANICKY ZPEVNĚNÉHO KAMENIVA TL. DO 200MM</t>
  </si>
  <si>
    <t>Nová konstrukce vozovky lesní komunikace v prostoru mostního objektu, dle TP Katalog vozovek polích cest: typ PN 613 (katalogový list PN 6-5).   
- obrusná vrstva: MZK tl. 180 mm (fr. 0/32 mm)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</si>
  <si>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</si>
  <si>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61</t>
  </si>
  <si>
    <t>56334</t>
  </si>
  <si>
    <t>VOZOVKOVÉ VRSTVY ZE ŠTĚRKODRTI TL. DO 200MM</t>
  </si>
  <si>
    <t>Nová konstrukce vozovky lesní komunikace v prostoru mostního objektu, dle TP Katalog vozovek polích cest: typ PN 613 (katalogový list PN 6-5).   
- podkladní vrstva: ŠDB tl. 200 mm (fr. 0/32 mm)</t>
  </si>
  <si>
    <t>62</t>
  </si>
  <si>
    <t>567303</t>
  </si>
  <si>
    <t>VRSTVY PRO OBNOVU A OPRAVY ZE ŠTĚRKODRTI</t>
  </si>
  <si>
    <t>ŠD fr. 0/32 mm. Mimo aktivní zónu. Nový materiál.</t>
  </si>
  <si>
    <t>1: Dle technické zprávy, výkresových příloh projektové dokumentace, TKP staveb státních drah a výkazů materiálu projektu a souhrnných částí dokumentace stavby. 
2: 445m3</t>
  </si>
  <si>
    <t>63</t>
  </si>
  <si>
    <t>Podsyp ze ŠD fr. 0/32 mm v tl. cca 0,15 m pod těžkým kamenným záhozem před vtokem do jímky propustku.</t>
  </si>
  <si>
    <t>1: Dle technické zprávy, výkresových příloh projektové dokumentace, TKP staveb státních drah a výkazů materiálu projektu a souhrnných částí dokumentace stavby. 
2: 2,1m3</t>
  </si>
  <si>
    <t>64</t>
  </si>
  <si>
    <t>58301</t>
  </si>
  <si>
    <t>KRYT ZE SINIČNÍCH DÍLCŮ (PANELŮ) TL 150MM</t>
  </si>
  <si>
    <t>Pro plochy:   
- zařízení staveniště   
Vč. podkladní vrstvy: ŠP fr. 8/16 (tl. 100 mm), ŠP fr. 4/8 (tl. 50 mm).</t>
  </si>
  <si>
    <t>1: Dle technické zprávy, výkresových příloh projektové dokumentace, TKP staveb státních drah a výkazů materiálu projektu a souhrnných částí dokumentace stavby. 
2: 120m2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</si>
  <si>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</si>
  <si>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Přidružená stavební výroba:</t>
  </si>
  <si>
    <t>65</t>
  </si>
  <si>
    <t>711111</t>
  </si>
  <si>
    <t>IZOLACE BĚŽNÝCH KONSTRUKCÍ PROTI ZEMNÍ VLHKOSTI ASFALTOVÝMI NÁTĚRY</t>
  </si>
  <si>
    <t>SVI typ 2: 1x nátěr penetrační, 2x nátěr asfaltový.   
Aplikace:    
- určené plochy NK mostu   
- určené plochy opěrných zídek   
- jímka, čelo a NK propustku</t>
  </si>
  <si>
    <t>1: Dle technické zprávy, výkresových příloh projektové dokumentace, TKP staveb státních drah a výkazů materiálu projektu a souhrnných částí dokumentace stavby. 
2: (150m2+44m2+62m2)*3ks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</si>
  <si>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</si>
  <si>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66</t>
  </si>
  <si>
    <t>711112</t>
  </si>
  <si>
    <t>IZOLACE BĚŽNÝCH KONSTRUKCÍ PROTI ZEMNÍ VLHKOSTI ASFALTOVÝMI PÁSY</t>
  </si>
  <si>
    <t>SVI typ 1: SVI na bázi natavovaných asfaltových pásů (NAIP). Vč. provedení úprav v místech pracovních a dilatačních spár. Vč. dilatačních spár mezi opěrnými zídkami a NK mostu.   
Aplikace:   
- určené plochy NK mostu   
- rub opěrných zídek   
- horní povrch spádového betonu, vč. jeho výběhů (š. 1,0 m) pod drenážní trubkou</t>
  </si>
  <si>
    <t>1: Dle technické zprávy, výkresových příloh projektové dokumentace, TKP staveb státních drah a výkazů materiálu projektu a souhrnných částí dokumentace stavby. 
2: 119m2+120m2+108m2</t>
  </si>
  <si>
    <t>67</t>
  </si>
  <si>
    <t>711509</t>
  </si>
  <si>
    <t>OCHRANA IZOLACE NA POVRCHU TEXTILIÍ</t>
  </si>
  <si>
    <t>SVI typ 1: ochrana izolace geotextilií o plošné hmotnosti 1000 g/m2.</t>
  </si>
  <si>
    <t>položka zahrnuje:   
- dodání  předepsaného ochranného materiálu   
- zřízení ochrany izolace</t>
  </si>
  <si>
    <t>Potrubí:</t>
  </si>
  <si>
    <t>68</t>
  </si>
  <si>
    <t>87434</t>
  </si>
  <si>
    <t>POTRUBÍ Z TRUB PLASTOVÝCH ODPADNÍCH DN DO 200MM</t>
  </si>
  <si>
    <t>Potrubí ze silnostěnné HDPE trubky dl. 1,0 m na vyústění rubové drenáže.</t>
  </si>
  <si>
    <t>1: Dle technické zprávy, výkresových příloh projektové dokumentace, TKP staveb státních drah a výkazů materiálu projektu a souhrnných částí dokumentace stavby. 
2: 1,0m*2ks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</si>
  <si>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</si>
  <si>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69</t>
  </si>
  <si>
    <t>875332</t>
  </si>
  <si>
    <t>POTRUBÍ DREN Z TRUB PLAST DN DO 150MM DĚROVANÝCH</t>
  </si>
  <si>
    <t>Odvodnění rubu NK mostu.</t>
  </si>
  <si>
    <t>1: Dle technické zprávy, výkresových příloh projektové dokumentace, TKP staveb státních drah a výkazů materiálu projektu a souhrnných částí dokumentace stavby. 
2: 10,6m+10,6m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</si>
  <si>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</si>
  <si>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70</t>
  </si>
  <si>
    <t>895822</t>
  </si>
  <si>
    <t>DRENÁŽNÍ ŠACHTICE KONTROLNÍ Z PLAST DÍLCŮ ŠK 80</t>
  </si>
  <si>
    <t>Revizní šachta drenážního potrubí.   
Světlý rozměr 800 mm, hloubka cca 1,75 m (dle konkrétního výrobku).   
Odolnost vůči UV-záření, mrazu, krystalizaci a deformaci.   
Vč. úpravy pro napojení drenážního potrubí, s opatřením proti bočnímu vnikání vody a nečistot do šachty. Vč. pochůzného poklopu dle ČSN EN 124 a s opatřením proti zcizení. Vč. stupadel s protikorozní a protiskluzovou úpravou. Vč. zavíčkování trubky.</t>
  </si>
  <si>
    <t>1: Dle technické zprávy, výkresových příloh projektové dokumentace, TKP staveb státních drah a výkazů materiálu projektu a souhrnných částí dokumentace stavby. 
2: 1ks+1ks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</si>
  <si>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</si>
  <si>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71</t>
  </si>
  <si>
    <t>899123R</t>
  </si>
  <si>
    <t>MŘÍŽE Z KOMPOZITU SAMOSTATNÉ</t>
  </si>
  <si>
    <t>Kompozitní litý rošt pochozí (půdorysné rozměry 1,155 x 1,720 m; A=2,0 m2) na pochozí ploše s příslušnou protiskluzovou povrchovou úpravou, pro zaklopení jímky propustku, splňující MVL 725, výška roštu 60 mm, oko 30x30 mm, tl. nosného profilu min. 4 mm. Vč. systému upevnění roštu k podpůrnému profilu dle výrobce, vč. vhodného opatření proti zcizení roštu, vč. protiskluzové úpravy pochozího povrchu roštu. Vč. podložek z EPDM tl. 2 mm a š. 75 mm (plnoplošně nalepeno na podpůrné profily).    
Barevné řešení: šedý odstín.   
Vč. podpůrných profilů L76x6 z kompozitního mat. (dle MVL 725) dl. celkem 4,2 m.   
Vč. distančních profilů z recyklovaného plastu (dle MVL 725) odolného vůči UV-záření: obdélníkový profil 40 x 60 mm dl. 60 mm, 15 ks (dl. celkem 1,0 m).   
Vč. chemických kotev (celkem 15 ks) z korozivzdorné oceli M10/220 mm, vč. matice a podložky pro M10 (jakost A2), vč. plastových krytek.</t>
  </si>
  <si>
    <t>1: Dle technické zprávy, výkresových příloh projektové dokumentace, TKP staveb státních drah a výkazů materiálu projektu a souhrnných částí dokumentace stavby. 
2: 1ks</t>
  </si>
  <si>
    <t>Položka zahrnuje dodávku a osazení předepsané mříže včetně rámu</t>
  </si>
  <si>
    <t>72</t>
  </si>
  <si>
    <t>89915R</t>
  </si>
  <si>
    <t>STUPADLA (A POD)</t>
  </si>
  <si>
    <t>Ocelová stupadla s plastovým povlakem dle ČSN EN 13101, jímka propustku. Výrobek.   
Vč. osazení.</t>
  </si>
  <si>
    <t>- Položka zahrnuje veškerý materiál, výrobky a polotovary, včetně mimostaveništní a vnitrostaveništní dopravy (rovněž přesuny), včetně naložení a složení,případně s uložením.</t>
  </si>
  <si>
    <t>Ostatní práce:</t>
  </si>
  <si>
    <t>73</t>
  </si>
  <si>
    <t>91345</t>
  </si>
  <si>
    <t>NIVELAČNÍ ZNAČKY KOVOVÉ</t>
  </si>
  <si>
    <t>Nivelační značky na římsách NK mostu.</t>
  </si>
  <si>
    <t>1: Dle technické zprávy, výkresových příloh projektové dokumentace, TKP staveb státních drah a výkazů materiálu projektu a souhrnných částí dokumentace stavby. 
2: 2ks</t>
  </si>
  <si>
    <t>položka zahrnuje:   
- dodání a osazení nivelační značky včetně nutných zemních prací   
- vnitrostaveništní a mimostaveništní dopravu</t>
  </si>
  <si>
    <t>74</t>
  </si>
  <si>
    <t>918115</t>
  </si>
  <si>
    <t>ČELA PROPUSTU Z BETONU DO C 30/37</t>
  </si>
  <si>
    <t>Čelo propustku.</t>
  </si>
  <si>
    <t>1: Dle technické zprávy, výkresových příloh projektové dokumentace, TKP staveb státních drah a výkazů materiálu projektu a souhrnných částí dokumentace stavby. 
2: 1,8m3+5,0m3+0,4m3</t>
  </si>
  <si>
    <t>Položka zahrnuje kompletní čelo (základ, dřík, římsu)   
- dodání  čerstvého  betonu  (betonové  směsi)  požadované  kvality,  jeho  uložení  do požadovaného tvaru při jakékoliv hustotě výztuže, konzistenci čerstvého betonu a způsobu hutnění, ošetření a ochranu betonu,   
- dodání a osazení výztuže,   
- případně dokumentací předepsaný kamenný obklad,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proudů.</t>
  </si>
  <si>
    <t>75</t>
  </si>
  <si>
    <t>9184R</t>
  </si>
  <si>
    <t>PROPUSTY RÁMOVÉ 100/100</t>
  </si>
  <si>
    <t>Rámový propustek o světlosti otvoru 1000 mmm. Vnější rozměry 1,4 x 1,4 m.   
Beton C40/50 - XC4, XF3.   
Prefabrikáty skladebné délky 1,0 m (22 ks). Vodotěsné spoje.   
Vč. úpravy výtokového prefabrikátu.   
Vč. veškeré manipulace s prefabrikáty.   
Vč. vytmelení spáry ve styku koncového prefabrikátu a jímky, resp. čela propustku vhodným trvale pružným tmelem.   
Vč. vytmelení spár mezi uloženými prefabrikáty vhodným trvale pružným tmelem.</t>
  </si>
  <si>
    <t>1: Dle technické zprávy, výkresových příloh projektové dokumentace, TKP staveb státních drah a výkazů materiálu projektu a souhrnných částí dokumentace stavby. 
2: 22,0m</t>
  </si>
  <si>
    <t>Položka zahrnuje:   
- dodání a položení prefabrikovaných rámů z dokumentací předepsaných rozměrů   
- případné úpravy rámů   
Nezahrnuje podkladní vrstvy, vyrovnávací a spádový beton uvnitř rámů a na jejich povrchu, izolaci.</t>
  </si>
  <si>
    <t>76</t>
  </si>
  <si>
    <t>919155</t>
  </si>
  <si>
    <t>ŘEZÁNÍ OCELOVÝCH PROFILŮ PRŮŘEZU PŘES 700MM2</t>
  </si>
  <si>
    <t>Odřezání horní části mikrozápor na stanovenou výškovou úroveň.</t>
  </si>
  <si>
    <t>1: Dle technické zprávy, výkresových příloh projektové dokumentace, TKP staveb státních drah a výkazů materiálu projektu a souhrnných částí dokumentace stavby. 
2: 11ks</t>
  </si>
  <si>
    <t>položka zahrnuje řezání ocelových profilů bez ohledu na tvar a způsob provedení. Nezahrnuje řezání kolejnic, to se vykáže v SD 54.</t>
  </si>
  <si>
    <t>77</t>
  </si>
  <si>
    <t>931182</t>
  </si>
  <si>
    <t>VÝPLŇ DILATAČNÍCH SPAR Z POLYSTYRENU TL 20MM</t>
  </si>
  <si>
    <t>Extrudovaný polystyren tl. 20 mm.   
Spáry mezi konstrukcí opěrných zídek (Z1L, Z2L, Z1P, Z2P) a NK mostu.   
Spára mezi spádovým betonem (přech. oblasti) a NK mostu.   
Spáry mezi spádovými betony (přech. oblasti) a navazujícím podkladním betonem (š. 1,0 m a tl. 0,25 m) pod drenážními trubkami.</t>
  </si>
  <si>
    <t>1: Dle technické zprávy, výkresových příloh projektové dokumentace, TKP staveb státních drah a výkazů materiálu projektu a souhrnných částí dokumentace stavby. 
2: (1,3m2+1,3m2+1,4m2+1,4m2)+2,5m2+1,0m2</t>
  </si>
  <si>
    <t>položka zahrnuje dodávku a osazení předepsaného materiálu, očištění ploch spáry před úpravou, očištění okolí spáry po úpravě</t>
  </si>
  <si>
    <t>78</t>
  </si>
  <si>
    <t>931185</t>
  </si>
  <si>
    <t>VÝPLŇ DILATAČNÍCH SPAR Z POLYSTYRENU TL 50MM</t>
  </si>
  <si>
    <t>Pěnový polystyren tl. 50 mm.   
Výplň spáry mezi NK propustku a podkladním betonem pod opěrnou zídkou Z2L, resp. podkladním výplňovým betonem pod NK mostu.</t>
  </si>
  <si>
    <t>1: Dle technické zprávy, výkresových příloh projektové dokumentace, TKP staveb státních drah a výkazů materiálu projektu a souhrnných částí dokumentace stavby. 
2: 11,5m2</t>
  </si>
  <si>
    <t>79</t>
  </si>
  <si>
    <t>931334</t>
  </si>
  <si>
    <t>TĚSNĚNÍ DILATAČNÍCH SPAR POLYURETANOVÝM TMELEM PRŮŘEZU DO 400MM2</t>
  </si>
  <si>
    <t>Spáry mezi konstrukcí opěrných zídek (Z1L, Z2L, Z1P, Z2P) a NK mostu.   
Vč. penetračního nátěru před aplikací tmelu, vč. výplňového PE provazce.</t>
  </si>
  <si>
    <t>1: Dle technické zprávy, výkresových příloh projektové dokumentace, TKP staveb státních drah a výkazů materiálu projektu a souhrnných částí dokumentace stavby. 
2: 4,8m+4,6m+5,0m+5,0m</t>
  </si>
  <si>
    <t>položka zahrnuje dodávku a osazení předepsaného materiálu, očištění ploch spáry před úpravou, očištění okolí spáry po úpravě   
nezahrnuje těsnící profil</t>
  </si>
  <si>
    <t>80</t>
  </si>
  <si>
    <t>935412</t>
  </si>
  <si>
    <t>ŽLABY A RIGOLY Z BETONOVÝCH ŽLABOVEK ŠÍŘKY DO 600 MM DO BETONU</t>
  </si>
  <si>
    <t>Příkopové tvárnice typ TBM-Q100-600. Odvodňovací žlab na lesní komunikaci.</t>
  </si>
  <si>
    <t>1: Dle technické zprávy, výkresových příloh projektové dokumentace, TKP staveb státních drah a výkazů materiálu projektu a souhrnných částí dokumentace stavby. 
2: 4,3m</t>
  </si>
  <si>
    <t>1. Položka obsahuje:   
 – veškerý materiál, výrobky a polotovary, včetně mimostaveništní a vnitrostaveništní dopravy (rovněž přesuny), včetně naložení a složení, případně s uložením   
 – zahrnují veškeré práce a materiál nutné pro zřízení těchto konstrukcí, včetně lože, ukončení, patek, spárování, úpravy vtoku a výtoku   
2. Položka neobsahuje:   
 X   
3. Způsob měření:   
Měří se metr délkový.</t>
  </si>
  <si>
    <t>81</t>
  </si>
  <si>
    <t>935832</t>
  </si>
  <si>
    <t>ŽLABY A RIGOLY DLÁŽDĚNÉ Z LOMOVÉHO KAMENE TL DO 250MMM DO BETONU TL 100MM</t>
  </si>
  <si>
    <t>Tvarované žlaby za rubem říms opěrných zídek (Z1L, Z2L, Z1P, Z2P).   
Do betonového lože tl. 150 mm.</t>
  </si>
  <si>
    <t>1: Dle technické zprávy, výkresových příloh projektové dokumentace, TKP staveb státních drah a výkazů materiálu projektu a souhrnných částí dokumentace stavby. 
2: 4.8m2+3.4m2+4.2m2+4.2m2</t>
  </si>
  <si>
    <t>položka zahrnuje:   
- dodání a uložení předepsaného dlažebního materiálu v požadované kvalitě do předepsaného tvaru a v předepsané šířce   
- dodání a rozprostření lože z předepsaného materiálu v předepsané tloušťce a šířce   
- úravu napojení a ukončení   
- vnitrostaveništní i mimostaveništní dopravu   
- měří se vydlážděná plocha.</t>
  </si>
  <si>
    <t>82</t>
  </si>
  <si>
    <t>93631R</t>
  </si>
  <si>
    <t>DROBNÉ DOPLŇK KONSTR BETON MONOLIT</t>
  </si>
  <si>
    <t>Vlys do betonu, vyznačení letopočtu výstavby na NK mostu (2x) a čele propustku (1x).</t>
  </si>
  <si>
    <t>1: Dle technické zprávy, výkresových příloh projektové dokumentace, TKP staveb státních drah a výkazů materiálu projektu a souhrnných částí dokumentace stavby. 
2: 2ks+1ks</t>
  </si>
  <si>
    <t>- položka obsahuje všechny související práce s provedením uvedených prací</t>
  </si>
  <si>
    <t>83</t>
  </si>
  <si>
    <t>96612A</t>
  </si>
  <si>
    <t>BOURÁNÍ KONSTRUKCÍ Z KAMENE NA SUCHO - BEZ DOPRAVY</t>
  </si>
  <si>
    <t>Odstranění kamenného odláždění svahů vlevo od mostu, odstranění kamenné desky propustku pod přejezdem pro lesní techniku.   
Pozn.: v případě použitelnosti budou kamenné prvky využity na stavbě - určí TDI.   
Skládka České Libchavy (30 km).</t>
  </si>
  <si>
    <t>1: Dle technické zprávy, výkresových příloh projektové dokumentace, TKP staveb státních drah a výkazů materiálu projektu a souhrnných částí dokumentace stavby. 
2: 5.5m3+1.1m3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</si>
  <si>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</si>
  <si>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84</t>
  </si>
  <si>
    <t>96612B</t>
  </si>
  <si>
    <t>BOURÁNÍ KONSTRUKCÍ Z KAMENE NA SUCHO - DOPRAVA</t>
  </si>
  <si>
    <t>Odstranění kamenného odláždění svahů vlevo od mostu, odstranění kamenné desky propustku pod přejezdem pro lesní techniku.   
Pozn.: v případě použitelnosti budou kamenné prvky využity na stavbě - určí TDI.   
Skládka Rychnov nad Kněžnou (15 km).</t>
  </si>
  <si>
    <t>1: Dle technické zprávy, výkresových příloh projektové dokumentace, TKP staveb státních drah a výkazů materiálu projektu a souhrnných částí dokumentace stavby. 
2: (5.5m3+1.1m3)*2.5t/m3*15km</t>
  </si>
  <si>
    <t>85</t>
  </si>
  <si>
    <t>96613A</t>
  </si>
  <si>
    <t>BOURÁNÍ KONSTRUKCÍ Z KAMENE NA MC - BEZ DOPRAVY</t>
  </si>
  <si>
    <t>Bourání původních mostních opěr O 01, O 02 a mostních křídel. Bourání stávajícího kamenného propustku procházející pod mostním objektem.    
Pozn.: v případě použitelnosti budou kamenné prvky využity na stavbě - určí TDI.</t>
  </si>
  <si>
    <t>1: Dle technické zprávy, výkresových příloh projektové dokumentace, TKP staveb státních drah a výkazů materiálu projektu a souhrnných částí dokumentace stavby. 
2: 162m3+19.5m3</t>
  </si>
  <si>
    <t>86</t>
  </si>
  <si>
    <t>96613B</t>
  </si>
  <si>
    <t>BOURÁNÍ KONSTRUKCÍ Z KAMENE NA MC - DOPRAVA</t>
  </si>
  <si>
    <t>Bourání původních mostních opěr O 01, O 02 a mostních křídel. Bourání stávajícího kamenného propustku procházející pod mostním objektem.   
Pozn.: v případě použitelnosti budou kamenné prvky využity na stavbě - určí TDI.   
Skládka Rychnov nad Kněžnou (15 km).</t>
  </si>
  <si>
    <t>1: Dle technické zprávy, výkresových příloh projektové dokumentace, TKP staveb státních drah a výkazů materiálu projektu a souhrnných částí dokumentace stavby. 
2: (162m3+19.5m3)*2.5t/m3*15km</t>
  </si>
  <si>
    <t>87</t>
  </si>
  <si>
    <t>96617A</t>
  </si>
  <si>
    <t>BOURÁNÍ KONSTRUKCÍ ZE DŘEVA - BEZ DOPRAVY</t>
  </si>
  <si>
    <t>Dřevěné fošny z podlah na OK mostu.</t>
  </si>
  <si>
    <t>1: Dle technické zprávy, výkresových příloh projektové dokumentace, TKP staveb státních drah a výkazů materiálu projektu a souhrnných částí dokumentace stavby. 
2: 0,5m3</t>
  </si>
  <si>
    <t>88</t>
  </si>
  <si>
    <t>96617B</t>
  </si>
  <si>
    <t>BOURÁNÍ KONSTRUKCÍ ZE DŘEVA - DOPRAVA</t>
  </si>
  <si>
    <t>Dřevěné fošny z podlah na OK mostu.   
Skládka České Libchavy (30 km).</t>
  </si>
  <si>
    <t>1: Dle technické zprávy, výkresových příloh projektové dokumentace, TKP staveb státních drah a výkazů materiálu projektu a souhrnných částí dokumentace stavby. 
2: 0,5m3*30km</t>
  </si>
  <si>
    <t>89</t>
  </si>
  <si>
    <t>966187</t>
  </si>
  <si>
    <t>DEMONTÁŽ KONSTRUKCÍ KOVOVÝCH S ODVOZEM DO 16KM</t>
  </si>
  <si>
    <t>Dmtž, doprava a uložení stávající nýtované OK mostu (dvojčité nosníky, dl. OK mostu 3,88 m) - vč. ztužení a chodníkových konzol, ocelového zábradlí a uřezaných horních částí mikrozápor na sběrný dvůr.   
Zhotovitel předá zástupci investora protokol o předání ocelového šrotu do sběrny.  Sběrný dvůr Vamberk (16 km).</t>
  </si>
  <si>
    <t>1: Dle technické zprávy, výkresových příloh projektové dokumentace, TKP staveb státních drah a výkazů materiálu projektu a souhrnných částí dokumentace stavby. 
2: 2.0t+0.17t+0.7t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</si>
  <si>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</si>
  <si>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SO 02</t>
  </si>
  <si>
    <t>položka zahrnuje:- fotodokumentaci zadavatelem požadovaného děje a konstrukcí v požadovaných časových intervalech- zadavatelem specifikované výstupy (fotografie v papírovém a digitálním formátu) v požadovaném počtu</t>
  </si>
  <si>
    <t>Výkopová zemina ze stavební jámy.  Vč. dodání potřebných rozborů.    
Skládka Rychnov nad Kněžnou (15 km).</t>
  </si>
  <si>
    <t>1: Dle technické zprávy, výkresových příloh projektové dokumentace, TKP staveb státních drah a výkazů materiálu projektu a souhrnných částí dokumentace stavby. 
2: (150m3+223m3)*2,0t/m3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</si>
  <si>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</si>
  <si>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ŠP celk. tl. 150 mm z podkladu pod silniční panely (zařízení staveniště).    
Skládka Rychnov nad Kněžnou (15 km).</t>
  </si>
  <si>
    <t>Výkopová hornina ze stavební jámy.  Vč. dodání potřebných rozborů.    
Skládka Rychnov nad Kněžnou (15 km).</t>
  </si>
  <si>
    <t>1: Dle technické zprávy, výkresových příloh projektové dokumentace, TKP staveb státních drah a výkazů materiálu projektu a souhrnných částí dokumentace stavby. 
2: (62+7)*2.7t/m3</t>
  </si>
  <si>
    <t>1: Dle technické zprávy, výkresových příloh projektové dokumentace, TKP staveb státních drah a výkazů materiálu projektu a souhrnných částí dokumentace stavby. 
2: 160m2*0,15m*2,5</t>
  </si>
  <si>
    <t>Kamenná suť z původních mostních opěr (vč. křídel) a kamenného koryta   
Skládka Rychnov nad Kněžnou (15 km).</t>
  </si>
  <si>
    <t>1: Dle technické zprávy, výkresových příloh projektové dokumentace, TKP staveb státních drah a výkazů materiálu projektu a souhrnných částí dokumentace stavby. 
2: 258.6*2.5tm3</t>
  </si>
  <si>
    <t>1: Dle technické zprávy, výkresových příloh projektové dokumentace, TKP staveb státních drah a výkazů materiálu projektu a souhrnných částí dokumentace stavby. 
2: 2*0.2tks</t>
  </si>
  <si>
    <t>Dřevěné podlahy (fošny) ze stávající OK mostu.   
včetně smýceného náletu    
Skládka České Libchavy (30 km).</t>
  </si>
  <si>
    <t>1: Dle technické zprávy, výkresových příloh projektové dokumentace, TKP staveb státních drah a výkazů materiálu projektu a souhrnných částí dokumentace stavby. 
2: 1.76m3*1.1t/m3</t>
  </si>
  <si>
    <t>R03720</t>
  </si>
  <si>
    <t>DOPRAVNÍ OPATŘENÍ BĚHEM STAVBY</t>
  </si>
  <si>
    <t>- dopravní značení řeší zhotovitel v rámci přípravy stavby</t>
  </si>
  <si>
    <t>1: Dle technické zprávy, výkresových příloh projektové dokumentace, TKP staveb státních drah a výkazů materiálu projektu a souhrnných částí dokumentace stavby. 
2: 1</t>
  </si>
  <si>
    <t>zahrnuje objednatelem povolené náklady na požadovaná zařízení zhotovitele</t>
  </si>
  <si>
    <t>1: Dle technické zprávy, výkresových příloh projektové dokumentace, TKP staveb státních drah a výkazů materiálu projektu a souhrnných částí dokumentace stavby. 
2: 100m2</t>
  </si>
  <si>
    <t>odstranění křovin a stromů do průměru 100 mmdoprava dřevin bez ohledu na vzdálenostspálení na hromadách nebo štěpkování</t>
  </si>
  <si>
    <t>1: Dle technické zprávy, výkresových příloh projektové dokumentace, TKP staveb státních drah a výkazů materiálu projektu a souhrnných částí dokumentace stavby. 
2: 2</t>
  </si>
  <si>
    <t>Frézování pařezů se měří v [ks] frézovaných pařezů, průměr pařezu je uvažován dle stromu ve výšce 1,3m nad terénem, u stávajícího pařezu se stanoví jako změřený průměr vynásobený  koeficientem 1/1,38. Položka zahrnuje zejména:- frézování do hloubky 20cm pod úroveň terénu- veškeré drobné zemní práce spojené s frézováním pařezů- případně další práce s nimi dle pokynů zadávací dokumentace.</t>
  </si>
  <si>
    <t>11313A</t>
  </si>
  <si>
    <t>ODSTRANĚNÍ KRYTU ZPEVNĚNÝCH PLOCH S ASFALTOVÝM POJIVEM - BEZ DOPRAVY</t>
  </si>
  <si>
    <t>odstranění krytu stávající vozovky</t>
  </si>
  <si>
    <t>1: Dle technické zprávy, výkresových příloh projektové dokumentace, TKP staveb státních drah a výkazů materiálu projektu a souhrnných částí dokumentace stavby. 
2: 230m2*0,1m2</t>
  </si>
  <si>
    <t>11313B</t>
  </si>
  <si>
    <t>ODSTRANĚNÍ KRYTU ZPEVNĚNÝCH PLOCH S ASFALTOVÝM POJIVEM - DOPRAVA</t>
  </si>
  <si>
    <t>Odstranění krytu stávající vozovky    
Skládka České Libchavy (30 km)</t>
  </si>
  <si>
    <t>1: Dle technické zprávy, výkresových příloh projektové dokumentace, TKP staveb státních drah a výkazů materiálu projektu a souhrnných částí dokumentace stavby. 
2: 23*2.2t/m3*30km</t>
  </si>
  <si>
    <t>Odstranění sil. panelů z:   
- plocha zařízení staveniště   
- úprava povrchu pro osazení NOK silničním jeřábem</t>
  </si>
  <si>
    <t>1: Dle technické zprávy, výkresových příloh projektové dokumentace, TKP staveb státních drah a výkazů materiálu projektu a souhrnných částí dokumentace stavby. 
2: 260*(0.15m+0.15m)</t>
  </si>
  <si>
    <t>Odstranění sil. panelů z:   
- plocha zařízení staveniště   
- úprava povrchu pro osazení NOK silničním jeřábem    
Skládka České Libchavy (30 km)</t>
  </si>
  <si>
    <t>1: Dle technické zprávy, výkresových příloh projektové dokumentace, TKP staveb státních drah a výkazů materiálu projektu a souhrnných částí dokumentace stavby. 
2: (260m2*0,15m*2,5t/m3)*30km+(260m2*0,15m*1,8t/m3)*30km</t>
  </si>
  <si>
    <t>11526</t>
  </si>
  <si>
    <t>PŘEVEDENÍ VODY POTRUBÍM DN 800 NEBO ŽLABY R.O. DO 2,8M</t>
  </si>
  <si>
    <t>Dočasné převedení vodního toku pod mostem   
DN800</t>
  </si>
  <si>
    <t>1: Dle technické zprávy, výkresových příloh projektové dokumentace, TKP staveb státních drah a výkazů materiálu projektu a souhrnných částí dokumentace stavby. 
2: 29m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</si>
  <si>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</si>
  <si>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</si>
  <si>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</si>
  <si>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1: Dle technické zprávy, výkresových příloh projektové dokumentace, TKP staveb státních drah a výkazů materiálu projektu a souhrnných částí dokumentace stavby. 
2: 380m2*0,3m</t>
  </si>
  <si>
    <t>položka zahrnuje sejmutí ornice bez ohledu na tloušťku vrstvy a její vodorovnou dopravunezahrnuje uložení na trvalou skládku</t>
  </si>
  <si>
    <t>Výkopy.   
- výkopy v oblasti mostu a nového koryta   
- výkopy pro komunikaci</t>
  </si>
  <si>
    <t>1: Dle technické zprávy, výkresových příloh projektové dokumentace, TKP staveb státních drah a výkazů materiálu projektu a souhrnných částí dokumentace stavby. 
2: 620m3+80m3+115m3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</si>
  <si>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</si>
  <si>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Výkopy.     
- výkopy v oblasti mostu a nového koryta    
- výkopy pro komunikaci    
- materiál z provedených vrtů pro mikrozápory ve tř. I    
Odečten materiál, který bude použit pro zpětné zásypy a obsypy a srovnání terénu na parc. č. 3476 a 3474 po případném průjezdu silničního jeřábu    
Skládka Rychnov nad Kněžnou (15 km).</t>
  </si>
  <si>
    <t>1: Dle technické zprávy, výkresových příloh projektové dokumentace, TKP staveb státních drah a výkazů materiálu projektu a souhrnných částí dokumentace stavby. 
2: (114+815-706)*15km</t>
  </si>
  <si>
    <t>Výkopy.   
- výkopy v oblasti mostu</t>
  </si>
  <si>
    <t>1: Dle technické zprávy, výkresových příloh projektové dokumentace, TKP staveb státních drah a výkazů materiálu projektu a souhrnných částí dokumentace stavby. 
2: 62m3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</si>
  <si>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</si>
  <si>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Výkopy.  
- výkopy v oblasti mostu   
- materiál z provedených vrtů pro mikrozápory ve tř. IIII   
Skládka Rychnov nad Kněžnou (15 km).</t>
  </si>
  <si>
    <t>1: Dle technické zprávy, výkresových příloh projektové dokumentace, TKP staveb státních drah a výkazů materiálu projektu a souhrnných částí dokumentace stavby. 
2: 62*15km+7m3*15km</t>
  </si>
  <si>
    <t>125734</t>
  </si>
  <si>
    <t>VYKOPÁVKY ZE ZEMNÍKŮ A SKLÁDEK TŘ. I, ODVOZ DO 5KM</t>
  </si>
  <si>
    <t>Vytěžená zemina na dočasné skládce    
 - Zemina pro zpětné zásypy mimo aktivní zonu    
 - Zemina pro roprostření ornice u mostního objektu    
 - Zemina pro srovnání terénu na parc. č. 3476 a 3474 po případném průjezdu silničního jeřábu</t>
  </si>
  <si>
    <t>1: Dle technické zprávy, výkresových příloh projektové dokumentace, TKP staveb státních drah a výkazů materiálu projektu a souhrnných částí dokumentace stavby. 
2: 480m3+46m3+180m3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</si>
  <si>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nezahrnuje:- práce spojené s otvírkou zemníku</t>
  </si>
  <si>
    <t>1: Dle technické zprávy, výkresových příloh projektové dokumentace, TKP staveb státních drah a výkazů materiálu projektu a souhrnných částí dokumentace stavby. 
2: 480m3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</si>
  <si>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</si>
  <si>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Úprava pláně pod novou konstrukcí komunikace v oblasti mostu, vč. provedení zkoušek pro ověření požadovaného min. modulu přetvárnosti na pláni.</t>
  </si>
  <si>
    <t>1: Dle technické zprávy, výkresových příloh projektové dokumentace, TKP staveb státních drah a výkazů materiálu projektu a souhrnných částí dokumentace stavby. 
2: 230m2</t>
  </si>
  <si>
    <t>srovnání terénu na parc. č. 3476 a 3474 po případném průjezdu silničního jeřábu</t>
  </si>
  <si>
    <t>1: Dle technické zprávy, výkresových příloh projektové dokumentace, TKP staveb státních drah a výkazů materiálu projektu a souhrnných částí dokumentace stavby. 
2: 900</t>
  </si>
  <si>
    <t>1: Dle technické zprávy, výkresových příloh projektové dokumentace, TKP staveb státních drah a výkazů materiálu projektu a souhrnných částí dokumentace stavby. 
2: 310</t>
  </si>
  <si>
    <t>položka zahrnuje:nutné přemístění ornice z dočasných skládek vzdálených do 50mrozprostření ornice v předepsané tloušťce ve svahu přes 1:5</t>
  </si>
  <si>
    <t>oblast u mostu +  parc. č. 3476 a 3474 po případném průjezdu silničního jeřábu</t>
  </si>
  <si>
    <t>1: Dle technické zprávy, výkresových příloh projektové dokumentace, TKP staveb státních drah a výkazů materiálu projektu a souhrnných částí dokumentace stavby. 
2: 300m2+900m2</t>
  </si>
  <si>
    <t>položka zahrnuje:nutné přemístění ornice z dočasných skládek vzdálených do 50mrozprostření ornice v předepsané tloušťce v rovině a ve svahu do 1:5</t>
  </si>
  <si>
    <t>1: Dle technické zprávy, výkresových příloh projektové dokumentace, TKP staveb státních drah a výkazů materiálu projektu a souhrnných částí dokumentace stavby. 
2: 1200</t>
  </si>
  <si>
    <t>R11513</t>
  </si>
  <si>
    <t>ČERPÁNÍ VODY DO 2000 L/MIN</t>
  </si>
  <si>
    <t>R22694</t>
  </si>
  <si>
    <t>Položka zahrnuje kompletní zřízení pažení tohoto mostního objektu a zabezpečující navržený postup výstavby mostního objektu.   
- kompletní zřízení mikrozápor, výdřevy, převázek, případných kotev z předpínacích tyčí, kotev horninových po jednotlivých kotevních úrovních   
- vč. všech potřebných vrtů, vč. odvozu zeminy z vrtů na skládku   
- vč. řezání/upálení horní části mikrozápor na stanovenou výškovou úroveň, vč. dopravy na sběrný dvůr (zhotovitel předá investorovi protokol o předání)</t>
  </si>
  <si>
    <t>Mostní ŽB římsy - Opěrné zídky. Bez výztuže. 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</si>
  <si>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2,9m3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</si>
  <si>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</si>
  <si>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Mostní ŽB římsy - Opěry. Bez výztuže. 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</si>
  <si>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2*2,5m3</t>
  </si>
  <si>
    <t>Mostní ŽB římsy Opěrné zídky - betonářská výztuž.</t>
  </si>
  <si>
    <t>1: Dle technické zprávy, výkresových příloh projektové dokumentace, TKP staveb státních drah a výkazů materiálu projektu a souhrnných částí dokumentace stavby. 
2: 0,34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</si>
  <si>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</si>
  <si>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Mostní ŽB římsy Opěry - betonářská výztuž.</t>
  </si>
  <si>
    <t>1: Dle technické zprávy, výkresových příloh projektové dokumentace, TKP staveb státních drah a výkazů materiálu projektu a souhrnných částí dokumentace stavby. 
2: 0,66</t>
  </si>
  <si>
    <t>Opěrné zídky Z1L, Z2L, Z1P a Z2P. Bez výztuže. 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</si>
  <si>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7m3+7,65m3+8,75m3+4,85m3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</si>
  <si>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</si>
  <si>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1: Dle technické zprávy, výkresových příloh projektové dokumentace, TKP staveb státních drah a výkazů materiálu projektu a souhrnných částí dokumentace stavby. 
2: 0,62t+0,67t+0,79t+0,42t+0,27t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</si>
  <si>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</si>
  <si>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333325</t>
  </si>
  <si>
    <t>MOSTNÍ OPĚRY A KŘÍDLA ZE ŽELEZOVÉHO BETONU DO C30/37</t>
  </si>
  <si>
    <t>Opěry O01 + O02. Bez výztuže.</t>
  </si>
  <si>
    <t>1: Dle technické zprávy, výkresových příloh projektové dokumentace, TKP staveb státních drah a výkazů materiálu projektu a souhrnných částí dokumentace stavby. 
2: 134m3</t>
  </si>
  <si>
    <t>333365</t>
  </si>
  <si>
    <t>VÝZTUŽ MOSTNÍCH OPĚR A KŘÍDEL Z OCELI 10505, B500B</t>
  </si>
  <si>
    <t>Mostní ŽB opěry, úložných bloků a základů - betonářská výztuž.</t>
  </si>
  <si>
    <t>1: Dle technické zprávy, výkresových příloh projektové dokumentace, TKP staveb státních drah a výkazů materiálu projektu a souhrnných částí dokumentace stavby. 
2: 8,44+3,67t</t>
  </si>
  <si>
    <t>Mostní zábradlí na spodní stavbě + NOK.+ podél koryta Vč. provedení PKO (zinkování ponorem + ONS 01). Vč. vypracování VTD.    
Zábradlí na spodní stavbě + zábradlí na mostě - vrchní barevný odstín DB 702 (modrý odstín)   
Zábradlí u koryta - vrchní barevný odstín DB 502 (modrý odstín)</t>
  </si>
  <si>
    <t>1: Dle technické zprávy, výkresových příloh projektové dokumentace, TKP staveb státních drah a výkazů materiálu projektu a souhrnných částí dokumentace stavby. 
2: 589kg+464kg+1008kg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</si>
  <si>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</si>
  <si>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R317326</t>
  </si>
  <si>
    <t>ÚLOŽNÉ BLOKY ZE ŽELEZOBETONU DO C45/55</t>
  </si>
  <si>
    <t>Úložné bloky (hrobečky) pod ložisky   
Vč. polymermalty na vyplnění hnízda pod ložisky</t>
  </si>
  <si>
    <t>1: Dle technické zprávy, výkresových příloh projektové dokumentace, TKP staveb státních drah a výkazů materiálu projektu a souhrnných částí dokumentace stavby. 
2: 4*0,5m3</t>
  </si>
  <si>
    <t>428721</t>
  </si>
  <si>
    <t>KALOTOVÉ LOŽISKO PRO ZATÍŽ. DO 2,5MN, VŠESMĚRNÉ</t>
  </si>
  <si>
    <t>Kalotové ložisko L2L</t>
  </si>
  <si>
    <t>- výrobní dokumentaci- dodání kompletních ložisek požadované kvality- přípravu, očištění a úpravy úložných ploch- osazení ložisek podle předepsaného technologického předpisu bez ohledu na způsob uložení a kotvení- nastavení ložisek, protokolárního měření a vyhodnocení kyvné a kluzné spáry-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</si>
  <si>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428722</t>
  </si>
  <si>
    <t>KALOTOVÉ LOŽISKO PRO ZATÍŽ. DO 2,5MN, JEDNOSMĚRNÉ</t>
  </si>
  <si>
    <t>Kalotové ložisko L1L a L2P</t>
  </si>
  <si>
    <t>428723</t>
  </si>
  <si>
    <t>KALOTOVÉ LOŽISKO PRO ZATÍŽ. DO 2,5MN, PEVNÉ</t>
  </si>
  <si>
    <t>Kalotové ložisko L1P</t>
  </si>
  <si>
    <t>Beton C25/30-XF1.- betonové patky zábradlí u koryta (vč. bednění na určených hranách)</t>
  </si>
  <si>
    <t>1: Dle technické zprávy, výkresových příloh projektové dokumentace, TKP staveb státních drah a výkazů materiálu projektu a souhrnných částí dokumentace stavby. 
2: 1,1m3</t>
  </si>
  <si>
    <t>Beton C25/30-XA1.- výplňový beton pod základy opěr mostu (vč. bednění na určených hranách)- podkladní beton pod opěrnými zídkami</t>
  </si>
  <si>
    <t>1: Dle technické zprávy, výkresových příloh projektové dokumentace, TKP staveb státních drah a výkazů materiálu projektu a souhrnných částí dokumentace stavby. 
2: 21m3+10m3</t>
  </si>
  <si>
    <t>Betonové lože ze suchého betonu dle TKP 18 a SŽDC (ČD) Ž 6.   
- beton pod odláždění na terénu, vč. ukončovacích prahů   
- beton pod odláždění koryta   
- beton pro lože pod obrubníky   
(viz příloha 5.1, 5.3, 5.4)</t>
  </si>
  <si>
    <t>1: Dle technické zprávy, výkresových příloh projektové dokumentace, TKP staveb státních drah a výkazů materiálu projektu a souhrnných částí dokumentace stavby. 
2: 26,5m3+3m3+1,5m3+5,5m3</t>
  </si>
  <si>
    <t>45145</t>
  </si>
  <si>
    <t>PODKL A VÝPLŇ VRSTVY Z MALTY CEMENTOVÉ</t>
  </si>
  <si>
    <t>Výplň spáry mezi korytem a opěrnými zídkami Z1L a Z1P</t>
  </si>
  <si>
    <t>1: Dle technické zprávy, výkresových příloh projektové dokumentace, TKP staveb státních drah a výkazů materiálu projektu a souhrnných částí dokumentace stavby. 
2: 1,4m3</t>
  </si>
  <si>
    <t>Položka zahrnuje veškerý materiál, výrobky a polotovary, včetně mimostaveništní a vnitrostaveništní dopravy (rovněž přesuny), včetně naložení a složení, případně s uložením.</t>
  </si>
  <si>
    <t>Beton C25/30-XF3.    
- podkladní spádový beton v přechodových oblastech za rubem NK mostu.    
Vč. výběhů pod drenážními trubkami š. 1,0 m a tl. 250 mm mimo hlavní část spádového betonu.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</si>
  <si>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31m3+3m3</t>
  </si>
  <si>
    <t>1: Dle technické zprávy, výkresových příloh projektové dokumentace, TKP staveb státních drah a výkazů materiálu projektu a souhrnných částí dokumentace stavby. 
2: 6m3</t>
  </si>
  <si>
    <t>položka zahrnuje:- dodávku a vyrovnání lomového kamene předepsané frakce do předepsaného tvaru včetně mimostaveništní a vnitrostaveništní dopravynení-li v zadávací dokumentaci uvedeno jinak, jedná se o nakupovaný materiál</t>
  </si>
  <si>
    <t>Odláždění, provedení dle MVL 649.    
Tloušťka dlažby min. 250 mm. Pro vyplnění spár se použije cementová malta MC25-XF3. Odláždění bude ukončeno prahy dle MVL 649.    
Odláždění na terénu u opěr, odláždění u komunikace, odláždění koryta</t>
  </si>
  <si>
    <t>1: Dle technické zprávy, výkresových příloh projektové dokumentace, TKP staveb státních drah a výkazů materiálu projektu a souhrnných částí dokumentace stavby. 
2: 26m3+1m3+1,5m3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</si>
  <si>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</si>
  <si>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R42194B</t>
  </si>
  <si>
    <t>KOMPLETNÍ DODÁVKA MOSTNÍ OCELOVÉ KONSTRUKCE A PŘÍSLUŠENSTVÍ</t>
  </si>
  <si>
    <t>-Kompletní dodávku a montáž 1 ks ocelové mostní konstrukce dle specifikací projektové dokumentace a požadavků investora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výplň, těsnění a tmelení spár a spojů,- všechny druhy ocelového kotvení,- dílenskou přejímku a montážní prohlídku, včetně požadovaných dokladů,- výplň kotevních otvorů  (příp.  podlití patních desek, mostních ložisek) maltou, betonem nebo jinou speciální hmotou, - veškeré druhy protikorozní ochrany a nátěry konstrukcí, - zvláštní spojovací prostředky, rozebíratelnost konstrukce, ochranná opatření před účinky bludných proudů - ochranu před přepětím, jiskřiště).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zakládání v potřebném rozsahu pro účel dodávky a montáže ocelové mostní konstrukce, veškeré manipulace, dopravu, likvidaci odpadů, zkoušky a měření, monitoring, dokumentaci zhotovitele včetně potřebných statických posudků dočasných konstrukcí a statických posudků pažení, atd. a vše související a potřebné pro dodávku kompletní ocelové mostní konstrukce dle specifikací  dokumentace a požadavků zhotovitele.   
JSOU VYKÁZÁNY SKUTEČNÉ PLOCHY PLECHŮ - JE POČÍTÁNO S PROŘEZEM   
(viz příloha 15 - Výkaz materiálu OK)</t>
  </si>
  <si>
    <t>1: Dle technické zprávy, výkresových příloh projektové dokumentace, TKP staveb státních drah a výkazů materiálu projektu a souhrnných částí dokumentace stavby. 
2: 20,058</t>
  </si>
  <si>
    <t>1: Dle technické zprávy, výkresových příloh projektové dokumentace, TKP staveb státních drah a výkazů materiálu projektu a souhrnných částí dokumentace stavby. 
2: 8,4m3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</si>
  <si>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</si>
  <si>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1: Dle technické zprávy, výkresových příloh projektové dokumentace, TKP staveb státních drah a výkazů materiálu projektu a souhrnných částí dokumentace stavby. 
2: 80m3</t>
  </si>
  <si>
    <t>ŠD fr. 0/32 mm. Mimo aktivní zónu.    
- zásyp přechodových klínů   
- zásyp pod korytem   
- zasyp vsakovací rýhy</t>
  </si>
  <si>
    <t>1: Dle technické zprávy, výkresových příloh projektové dokumentace, TKP staveb státních drah a výkazů materiálu projektu a souhrnných částí dokumentace stavby. 
2: 438m3+20m3+5m3</t>
  </si>
  <si>
    <t>501103</t>
  </si>
  <si>
    <t>ZŘÍZENÍ KONSTRUKČNÍ VRSTVY TĚLESA ŽELEZNIČNÍHO SPODKU ZE ŠTĚRKODRTI VYZÍSKANÉ</t>
  </si>
  <si>
    <t>1. Položka obsahuje: – přezkoušení kvality vyzískaného materiálu – dopravu vyzískané štěrkodrti z mezideponie na místo určení včetně případných překládek na jiný dopravní prostředek nebo meziskladování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</si>
  <si>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549420</t>
  </si>
  <si>
    <t>POJISTNÉ ÚHELNÍKY V KOLEJÍCH NA MOSTECH</t>
  </si>
  <si>
    <t>-vč. montáže; ocelový válcovaný profil L160x160x14 umístěný na mostě i mimo most   
-vč. montáže, vč. veškerého spojovacího materiálu a EPDM podložek</t>
  </si>
  <si>
    <t>1: Dle technické zprávy, výkresových příloh projektové dokumentace, TKP staveb státních drah a výkazů materiálu projektu a souhrnných částí dokumentace stavby. 
2: 2*34m</t>
  </si>
  <si>
    <t>1. Položka obsahuje: – úpravu plochy mezi kolejnicemi včetně případných zásahů do stávajících konstrukcí – dodávku a montáž pojistných úhelníků – ochranný nátěr – příplatky za ztížené podmínky při práci v koleji, např. překážky po stranách koleje, práci v tunelu apod.2. Položka neobsahuje: X3. Způsob měření:Měří se metr délkový.</t>
  </si>
  <si>
    <t>56330</t>
  </si>
  <si>
    <t>VOZOVKOVÉ VRSTVY ZE ŠTĚRKODRTI</t>
  </si>
  <si>
    <t>Dočasná komunikace pod mostem během stavebních prací   
- podkladní vrstva: ŠD 0/32</t>
  </si>
  <si>
    <t>1: Dle technické zprávy, výkresových příloh projektové dokumentace, TKP staveb státních drah a výkazů materiálu projektu a souhrnných částí dokumentace stavby. 
2: 230m2*0,5m</t>
  </si>
  <si>
    <t>- dodání kameniva předepsané kvality a zrnitosti- rozprostření a zhutnění vrstvy v předepsané tloušťce- zřízení vrstvy bez rozlišení šířky, pokládání vrstvy po etapách- nezahrnuje postřiky, nátěry</t>
  </si>
  <si>
    <t>56335</t>
  </si>
  <si>
    <t>VOZOVKOVÉ VRSTVY ZE ŠTĚRKODRTI TL. DO 250MM</t>
  </si>
  <si>
    <t>Nová konstrukce vozovky v prostoru mostního objektu, dle TP 170 Navrhování vozovek pozemních komunikací: typ D1-N-2, TDZ - VI     
- podkladní vrstva: ŠD 0/32 tl. 250 mm</t>
  </si>
  <si>
    <t>1: Dle technické zprávy, výkresových příloh projektové dokumentace, TKP staveb státních drah a výkazů materiálu projektu a souhrnných částí dokumentace stavby. 
2: 230</t>
  </si>
  <si>
    <t>56413</t>
  </si>
  <si>
    <t>VOZOVKOVÉ VRSTVY Z ASFALTOCEMENT BETONU TL 40MM</t>
  </si>
  <si>
    <t>Nová konstrukce vozovky v prostoru mostního objektu, dle TP 170 Navrhování vozovek pozemních komunikací: typ D1-N-2, TDZ - VI    
- obrusná vrstva: ABS tl. 40 mm</t>
  </si>
  <si>
    <t>- dodání asfaltové směsi s vysokou mezerovitostí v požadované kvalitě  a tekuté malty specifického složení na bázi cementu- očištění podkladu- uložení směsi dle předepsaného technologického předpisu a zhutnění vrstvy v předepsané tloušťce, prolití nebo zavibrování výplňové malty-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</si>
  <si>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56414</t>
  </si>
  <si>
    <t>VOZOVKOVÉ VRSTVY Z ASFALTOCEMENT BETONU TL 50MM</t>
  </si>
  <si>
    <t>Nová konstrukce vozovky v prostoru mostního objektu, dle TP 170 Navrhování vozovek pozemních komunikací: typ D1-N-2, TDZ - VI     
- podkladní vrstva: OKS tl. 50 mm</t>
  </si>
  <si>
    <t>Pro plochy:   
- zařízení staveniště   
- úprava povrchu pro osazení NOK silničním jeřábem   
Vč. podkladní vrstvy: ŠP fr. 8/16 (tl. 100 mm), ŠP fr. 4/8 (tl. 50 mm).</t>
  </si>
  <si>
    <t>1: Dle technické zprávy, výkresových příloh projektové dokumentace, TKP staveb státních drah a výkazů materiálu projektu a souhrnných částí dokumentace stavby. 
2: 160m2+100m2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</si>
  <si>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</si>
  <si>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R501101</t>
  </si>
  <si>
    <t>ZŘÍZENÍ DOČASNÉHO NÁJEZDU NA ŽEL. TĚLESO ZE ZEMINY VYZÍSKANÉ</t>
  </si>
  <si>
    <t>Zřízení dočasného nájezdu na těleso železničního náspu vlevo od opěry O 01 pro dopravu materiálu k mostu v km 8,202   
- zemina z výkopů mostu v km 10,210   
- Vč. následného odstranění po dokončení stavbeních prací a odovzu na skládku</t>
  </si>
  <si>
    <t>1: Dle technické zprávy, výkresových příloh projektové dokumentace, TKP staveb státních drah a výkazů materiálu projektu a souhrnných částí dokumentace stavby. 
2: 930m3</t>
  </si>
  <si>
    <t>R529311</t>
  </si>
  <si>
    <t>PŘÍMÉ ULOŽENÍ KOLEJE, UPEVNĚNÍ SE ZVÝŠENOU SVISLOU PRUŽNOSTÍ, NAPŘ DFF 300/1: 40</t>
  </si>
  <si>
    <t>-na NOK a  na závěrné zídce opěry O 01 a O 02   
-materiál, doprava, mtž, případné rektifikace polohy   
vč. ostatního požadovaného svrškového materiálu   
vč. Skl15B v požadovaném počtu</t>
  </si>
  <si>
    <t>1: Dle technické zprávy, výkresových příloh projektové dokumentace, TKP staveb státních drah a výkazů materiálu projektu a souhrnných částí dokumentace stavby. 
2: 4ks+32ks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</si>
  <si>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dopravu dlouhých kolejnicových pasů na místo určení – následnou výměnu inventárních kolejnic dlouhými kolejnicovými pasy pomocí vhodného zařízení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rekonstrukcích2. Položka neobsahuje: – zřízení kolejového lože – svařování kolejnic do bezstykové koleje – broušení koleje – případnou dodávku a montáž pražcových kotev – následnou úpravu směrového a výškového uspořádání koleje3. Způsob měření:Měří se délka koleje ve smyslu ČSN 73 6360, tj. v ose koleje.</t>
  </si>
  <si>
    <t>R56344</t>
  </si>
  <si>
    <t>PODSYP Z PÍSKU TL. DO 200MM</t>
  </si>
  <si>
    <t>Podsyp pískem pod prefabrikáty koryta</t>
  </si>
  <si>
    <t>1: Dle technické zprávy, výkresových příloh projektové dokumentace, TKP staveb státních drah a výkazů materiálu projektu a souhrnných částí dokumentace stavby. 
2: 24m*1,8m</t>
  </si>
  <si>
    <t>- dodání materiálu předepsané kvality a zrnitosti- rozprostření a zhutnění vrstvy v předepsané tloušťce- zřízení vrstvy bez rozlišení šířky, pokládání vrstvy po etapách- nezahrnuje postřiky, nátěry</t>
  </si>
  <si>
    <t>703211</t>
  </si>
  <si>
    <t>KABELOVÝ ŽLAB NOSNÝ/DRÁTĚNÝ ŽÁROVĚ ZINKOVANÝ VČETNĚ UPEVNĚNÍ A PŘÍSLUŠENSTVÍ SVĚTLÉ ŠÍŘKY DO 100 MM</t>
  </si>
  <si>
    <t>kabelový žlab 100x100 pro kabelovou trasu na NOK</t>
  </si>
  <si>
    <t>1: Dle technické zprávy, výkresových příloh projektové dokumentace, TKP staveb státních drah a výkazů materiálu projektu a souhrnných částí dokumentace stavby. 
2: 9,8</t>
  </si>
  <si>
    <t>1. Položka obsahuje: – kompletní montáž, rozměření, upevnění, sváření, řezání, spojování a pod.  – veškerý spojovací a montážní materiál – pomocné mechanismy a nátěr2. Položka neobsahuje: X3. Způsob měření:Měří se metr délkový.</t>
  </si>
  <si>
    <t>703311</t>
  </si>
  <si>
    <t>KRYT K NOSNÉMU ŽLABU/ROŠTU ŽÁROVĚ ZINKOVANÝ VČETNĚ UPEVNĚNÍ A PŘÍSLUŠENSTVÍ SVĚTLÉ ŠÍŘKY DO 100 MM</t>
  </si>
  <si>
    <t>abelový žlab 100x100 pro kabelovou trasu na NOK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</si>
  <si>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</si>
  <si>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SVI typ 2: 1x nátěr penetrační, 2x nátěr asfaltový.    
Aplikace:     
- určené plochy opěr    
- určené plochy opěrných zídek    
- prefabrikáty koryta</t>
  </si>
  <si>
    <t>1: Dle technické zprávy, výkresových příloh projektové dokumentace, TKP staveb státních drah a výkazů materiálu projektu a souhrnných částí dokumentace stavby. 
2: (83m2+196m2+38m2)*2ks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</si>
  <si>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</si>
  <si>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SVI typ 1: SVI na bázi natavovaných asfaltových pásů (NAIP). Vč. provedení úprav v místech pracovních a dilatačních spár. Vč. dilatačních spár mezi opěrnými zídkami a opěrami.    
Aplikace:    
- určené plochy opěr    
- rub opěrných zídek    
- horní povrch spádového betonu, vč. jeho výběhů (š. 1,0 m) pod drenážní trubkou</t>
  </si>
  <si>
    <t>1: Dle technické zprávy, výkresových příloh projektové dokumentace, TKP staveb státních drah a výkazů materiálu projektu a souhrnných částí dokumentace stavby. 
2: 130m2+77m2+101m2</t>
  </si>
  <si>
    <t>1: Dle technické zprávy, výkresových příloh projektové dokumentace, TKP staveb státních drah a výkazů materiálu projektu a souhrnných částí dokumentace stavby. 
2: 308</t>
  </si>
  <si>
    <t>položka zahrnuje:- dodání  předepsaného ochranného materiálu- zřízení ochrany izolace</t>
  </si>
  <si>
    <t>86914</t>
  </si>
  <si>
    <t>POTRUBÍ ODPADNÍ MOSTNÍCH OBJEKTŮ Z OCEL TRUB DN DO 200MM</t>
  </si>
  <si>
    <t>Odvodnění mostu nad komunikací   
-Hlavní podélný sběrný svod: D 160 mm - HDPE   
-Svislé svody: D 125 mm - HDPE  
-Hlavní svislý sběrný svod: D 200 mm - HDPE   
Včetně dalšího požadovaného příslušenství ve výkresu odvodnění</t>
  </si>
  <si>
    <t>1: Dle technické zprávy, výkresových příloh projektové dokumentace, TKP staveb státních drah a výkazů materiálu projektu a souhrnných částí dokumentace stavby. 
2: 7,6m+0,9m+3,3m</t>
  </si>
  <si>
    <t>- výrobní dokumentaci (včetně technologického předpisu)- dodání veškerého instalačního a  pomocného  materiálu  (trouby,  trubky,  armatury,  tvarové  kusy,  spojovací a těsnící materiál a pod.), podpěrných, závěsných, upevňovacích prvků, včetně potřebných úprav- zednické výpomoci, jako je vysekávání kapes a rýh, jejich vyplnění a začištění- úprava podkladu a osazení podpěr, osazení a očištění podkladu a podpěr- zřízení plně funkční instalace, kompletní soustavy, podle příslušného technologického předpisu- zřízení instalace i jednotlivých částí po etapách, včetně pracovních spar a spojů- úprava a příprava prostupů, okolí podpěr, zaústění a napojení a upevnění odpadních výustek- ochrana potrubí nátěrem, včetně úpravy povrchu, případně izolací- úprava, očištění a ošetření prostoru kolem instalace- provedení požadovaných zkoušek vodotěsnosti</t>
  </si>
  <si>
    <t>1: Dle technické zprávy, výkresových příloh projektové dokumentace, TKP staveb státních drah a výkazů materiálu projektu a souhrnných částí dokumentace stavby. 
2: 4ks*1m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</si>
  <si>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</si>
  <si>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Odvodnění rubu mostu.</t>
  </si>
  <si>
    <t>1: Dle technické zprávy, výkresových příloh projektové dokumentace, TKP staveb státních drah a výkazů materiálu projektu a souhrnných částí dokumentace stavby. 
2: 2ks*13m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</si>
  <si>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</si>
  <si>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Nivelační značky na římsách mostu.</t>
  </si>
  <si>
    <t>1: Dle technické zprávy, výkresových příloh projektové dokumentace, TKP staveb státních drah a výkazů materiálu projektu a souhrnných částí dokumentace stavby. 
2: 4</t>
  </si>
  <si>
    <t>položka zahrnuje:- dodání a osazení nivelační značky včetně nutných zemních prací- vnitrostaveništní a mimostaveništní dopravu</t>
  </si>
  <si>
    <t>917224</t>
  </si>
  <si>
    <t>SILNIČNÍ A CHODNÍKOVÉ OBRUBY Z BETONOVÝCH OBRUBNÍKŮ ŠÍŘ 150MM</t>
  </si>
  <si>
    <t>Silniční obrubníky podél komunikace</t>
  </si>
  <si>
    <t>1: Dle technické zprávy, výkresových příloh projektové dokumentace, TKP staveb státních drah a výkazů materiálu projektu a souhrnných částí dokumentace stavby. 
2: 55m</t>
  </si>
  <si>
    <t>Položka zahrnuje:dodání a pokládku betonových obrubníků o rozměrech předepsaných zadávací dokumentacíbetonové lože i boční betonovou opěrku.</t>
  </si>
  <si>
    <t>ŘEZÁNÍ OCELOVÝCH PROFILŮ PRŮŘEZU DO 10000MM2</t>
  </si>
  <si>
    <t>1: Dle technické zprávy, výkresových příloh projektové dokumentace, TKP staveb státních drah a výkazů materiálu projektu a souhrnných částí dokumentace stavby. 
2: 33ks</t>
  </si>
  <si>
    <t>Extrudovaný polystyren tl. 20 mm.    
Spáry mezi konstrukcí opěrných zídek (Z1L, Z2L, Z1P, Z2P) a opěrami.    
Spára mezi spádovým betonem (přech. oblasti) a rubem opěry.    
Spáry mezi spádovými betony (přech. oblasti) a navazujícím podkladním betonem (š. 1,0 m a tl. 0,25 m) pod drenážními trubkami.</t>
  </si>
  <si>
    <t>1: Dle technické zprávy, výkresových příloh projektové dokumentace, TKP staveb státních drah a výkazů materiálu projektu a souhrnných částí dokumentace stavby. 
2: 7,6m2+7m2+1m2</t>
  </si>
  <si>
    <t>931312</t>
  </si>
  <si>
    <t>TĚSNĚNÍ DILATAČ SPAR ASF ZÁLIVKOU PRŮŘ DO 200MM2</t>
  </si>
  <si>
    <t>- Vyplnění spáry mezi prefabrikáty koryta a opěry O 01    
- Vyplnění spáry mezi obrubníkem a prefabrikáty koryta    
- Vyplnění spáry mezi obrubníkem a opěrou O 02</t>
  </si>
  <si>
    <t>1: Dle technické zprávy, výkresových příloh projektové dokumentace, TKP staveb státních drah a výkazů materiálu projektu a souhrnných částí dokumentace stavby. 
2: 6m+16m+6m</t>
  </si>
  <si>
    <t>položka zahrnuje dodávku a osazení předepsaného materiálu, očištění ploch spáry před úpravou, očištění okolí spáry po úpravěnezahrnuje těsnící profil</t>
  </si>
  <si>
    <t>931313</t>
  </si>
  <si>
    <t>TĚSNĚNÍ DILATAČ SPAR ASF ZÁLIVKOU PRŮŘ DO 300MM2</t>
  </si>
  <si>
    <t>- Vyplnění spáry mezi prefabrikáty koryta a opěrnými zídkami Z1P a Z1L</t>
  </si>
  <si>
    <t>1: Dle technické zprávy, výkresových příloh projektové dokumentace, TKP staveb státních drah a výkazů materiálu projektu a souhrnných částí dokumentace stavby. 
2: 8m+6m</t>
  </si>
  <si>
    <t>Spáry mezi konstrukcí opěrných zídek (Z1L, Z2L, Z1P, Z2P) a opěrami.    
Vč. penetračního nátěru před aplikací tmelu, vč. výplňového PE provazce.</t>
  </si>
  <si>
    <t>1: Dle technické zprávy, výkresových příloh projektové dokumentace, TKP staveb státních drah a výkazů materiálu projektu a souhrnných částí dokumentace stavby. 
2: 30m</t>
  </si>
  <si>
    <t>93261</t>
  </si>
  <si>
    <t>POCHOZÍ ROŠT Z KOMPOZITU - PŘEKRYTÍ ZRCADLA MOSTU</t>
  </si>
  <si>
    <t>Kompozitní podlahový rošt na NOK</t>
  </si>
  <si>
    <t>1: Dle technické zprávy, výkresových příloh projektové dokumentace, TKP staveb státních drah a výkazů materiálu projektu a souhrnných částí dokumentace stavby. 
2: 13,51</t>
  </si>
  <si>
    <t>položka zahrnuje:- dodání a uložení předepsané konstrukce z předepsaného materiálu včetně vnitrostaveništní a mimostaveništní dopravy- veškeré potřebné pomocné práce- veškerý pomocný a upevňovací materiál</t>
  </si>
  <si>
    <t>935212</t>
  </si>
  <si>
    <t>PŘÍKOPOVÉ ŽLABY Z BETON TVÁRNIC ŠÍŘ DO 600MM DO BETONU TL 100MM</t>
  </si>
  <si>
    <t>Příkopové tvárnice typ TZZ3</t>
  </si>
  <si>
    <t>1: Dle technické zprávy, výkresových příloh projektové dokumentace, TKP staveb státních drah a výkazů materiálu projektu a souhrnných částí dokumentace stavby. 
2: 4m</t>
  </si>
  <si>
    <t>položka zahrnuje:- dodávku a uložení příkopových tvárnic předepsaného rozměru a kvality- dodání a rozprostření lože z předepsaného materiálu v předepsané kvalitěa v předepsané tloušťce- veškerou manipulaci s materiálem, vnitrostaveništní i mimostaveništní dopravu- ukončení, patky, spárování- měří se v metrech běžných délky osy žlabu</t>
  </si>
  <si>
    <t>Tvarované žlaby za rubem říms opěrných zídek do betonového lože tl. 150 mm</t>
  </si>
  <si>
    <t>1: Dle technické zprávy, výkresových příloh projektové dokumentace, TKP staveb státních drah a výkazů materiálu projektu a souhrnných částí dokumentace stavby. 
2: (6,5m+7m+7m+4m)*0,5m</t>
  </si>
  <si>
    <t>položka zahrnuje:-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</si>
  <si>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93650</t>
  </si>
  <si>
    <t>DROBNÉ DOPLŇK KONSTR KOVOVÉ</t>
  </si>
  <si>
    <t>-podlahy na NOK (vč. spojovacího materiálu a EPDM podložek)   
-kotevní desky pro přímé uložení koleje na závěrných zídkách (vč. spoj. mat.)</t>
  </si>
  <si>
    <t>1: Dle technické zprávy, výkresových příloh projektové dokumentace, TKP staveb státních drah a výkazů materiálu projektu a souhrnných částí dokumentace stavby. 
2: 410kg+208kg</t>
  </si>
  <si>
    <t>- dílenská dokumentace, včetně technologického předpisu spojování,- dodání  materiálu  v požadované kvalitě a výroba konstrukce i dílenská (včetně  pomůcek,  přípravků a prostředků pro výrobu) bez ohledu na náročnost a její hmotnost, dílenská montáž,-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 a  montážních  sestav,  včetně  dopravy konstrukce z výrobny na stavbu,- montáž konstrukce na staveništi, včetně montážních prostředků a pomůcek a zednických výpomocí,- montážní dokumentace včetně technologického předpisu montáže,- výplň, těsnění a tmelení spar a spojů,- čištění konstrukce a odstranění všech vrubů (vrypy, otlačeniny a pod.),-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výplň kotevních otvorů  (příp.  podlití  patních  desek)  maltou,  betonem  nebo  jinou speciální hmotou, vyplnění jam zeminou,- ošetření kotevní oblasti proti vzniku trhlin, vlivu povětrnosti a pod.,- osazení nivelačních značek, včetně jejich zaměření, označení znakem výrobce a vyznačení letopočtu.Dokumentace pro zadání stavby může dále předepsat že cena položky ještě obsahuje například:- veškeré druhy protikorozní ochrany a nátěry konstrukcí,- žárové zinkování ponorem nebo žárové stříkání (metalizace) kovem,- zvláštní spojovací prostředky, rozebíratelnost konstrukce,- osazení měřících zařízení a úpravy pro ně- ochranná opatření před účinky bludných proudů- ochranu před přepětím.</t>
  </si>
  <si>
    <t>936501</t>
  </si>
  <si>
    <t>DROBNÉ DOPLŇK KONSTR KOVOVÉ NEREZ</t>
  </si>
  <si>
    <t>-veškeré nerez prvky na OK mostu a odvodnění OK vč. případné PKO   
-nerez prvky v závěrných zídkách opěr (chráničky pro prostup kabelové trasy)</t>
  </si>
  <si>
    <t>1: Dle technické zprávy, výkresových příloh projektové dokumentace, TKP staveb státních drah a výkazů materiálu projektu a souhrnných částí dokumentace stavby. 
2: 20kg+24kg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</si>
  <si>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</si>
  <si>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Bourání původních mostních opěr O 01, O 02 a mostních křídel. Bourání stávajícího kamenného koryta procházející pod mostním objektem.</t>
  </si>
  <si>
    <t>1: Dle technické zprávy, výkresových příloh projektové dokumentace, TKP staveb státních drah a výkazů materiálu projektu a souhrnných částí dokumentace stavby. 
2: (2ks*12m2*5,4m)+(4ks*17m2*1,5m)+(1m2*27m)</t>
  </si>
  <si>
    <t>položka zahrnuje:- rozbourání konstrukce bez ohledu na použitou technologii- veškeré pomocné konstrukce (lešení a pod.)-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</si>
  <si>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Bourání původních mostních opěr O 01, O 02 a mostních křídel. Bourání stávajícího kamenného koryta procházející pod mostním objektem.   
Skldádka Rychnov nad Kněžnou / 15km</t>
  </si>
  <si>
    <t>1: Dle technické zprávy, výkresových příloh projektové dokumentace, TKP staveb státních drah a výkazů materiálu projektu a souhrnných částí dokumentace stavby. 
2: 258.6*2.5tkm*15km</t>
  </si>
  <si>
    <t>1: Dle technické zprávy, výkresových příloh projektové dokumentace, TKP staveb státních drah a výkazů materiálu projektu a souhrnných částí dokumentace stavby. 
2: 2ks*0,11m2*8m</t>
  </si>
  <si>
    <t>90</t>
  </si>
  <si>
    <t>1: Dle technické zprávy, výkresových příloh projektové dokumentace, TKP staveb státních drah a výkazů materiálu projektu a souhrnných částí dokumentace stavby. 
2: 1.76*1.1tkm*30km</t>
  </si>
  <si>
    <t>91</t>
  </si>
  <si>
    <t>Dmtž, doprava a uložení stávající nýtované OK mostu (dvojčité nosníky, dl. OK mostu 7,67 m) - vč. ztužení a chodníkových konzol, ocelového zábradlí a uřezaných horních částí mikrozápor na sběrný dvůr.   
Zhotovitel předá zástupci investora protokol o předání ocelového šrotu do sběrny.   
 Sběrný dvůr Vamberk (16 km).</t>
  </si>
  <si>
    <t>1: Dle technické zprávy, výkresových příloh projektové dokumentace, TKP staveb státních drah a výkazů materiálu projektu a souhrnných částí dokumentace stavby. 
2: 8,8t+0,5t+2,1t+0,17t</t>
  </si>
  <si>
    <t>položka zahrnuje:- rozebrání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</si>
  <si>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92</t>
  </si>
  <si>
    <t>R914131</t>
  </si>
  <si>
    <t>DOPRAVNÍ ZNAČKY ZÁKLADNÍ VELIKOSTI, DODÁVKA A MONTÁŽ</t>
  </si>
  <si>
    <t>Dopravní značení B16 - výška 3,1 m, před a za mostem</t>
  </si>
  <si>
    <t>položka zahrnuje:- dodávku a montáž značek v požadovaném provedení</t>
  </si>
  <si>
    <t>93</t>
  </si>
  <si>
    <t>R93530</t>
  </si>
  <si>
    <t>ŽB PREFABRIKOVANÉ DÍLCE KORYTA</t>
  </si>
  <si>
    <t>prefabrikované dílce K0+K1+K2+K3+K4 obnoveného toku pod mostem   
Beton C30/37 - XF4.    
Vč. betonářské výztuže   
Vč. veškeré manipulace s prefabrikáty.    
Vč. vyplnění spáry maltou MC25-XF3</t>
  </si>
  <si>
    <t>1: Dle technické zprávy, výkresových příloh projektové dokumentace, TKP staveb státních drah a výkazů materiálu projektu a souhrnných částí dokumentace stavby. 
2: 17*0,8+1,7+0,8+0,7+0,9</t>
  </si>
  <si>
    <t>položka zahrnuje:- dodání a uložení prefabrikátů dle předepsaného tvaru- provedení spar - postřiky povrchu (proti odpařování, ochranné)</t>
  </si>
  <si>
    <t>94</t>
  </si>
  <si>
    <t>R935841</t>
  </si>
  <si>
    <t>ZABEZPEČENÍ STAVEBNÍ JÁMY</t>
  </si>
  <si>
    <t>pytle s pískem po obvodu stavebních jam u opěr O01 a O02 pro omezení průsaku podzemní vody   
- včetně dopravy a práce</t>
  </si>
  <si>
    <t>1: Dle technické zprávy, výkresových příloh projektové dokumentace, TKP staveb státních drah a výkazů materiálu projektu a souhrnných částí dokumentace stavby. 
2: 43m*1,5m+42m*1,5m</t>
  </si>
  <si>
    <t>položka zahrnuje:- dodání a uložení předepsaného materiálu v požadované kvalitě do předepsaného tvaru a v předepsané šířce</t>
  </si>
  <si>
    <t>95</t>
  </si>
  <si>
    <t>R93631</t>
  </si>
  <si>
    <t>KS</t>
  </si>
  <si>
    <t>Vlys do betonu, vyznačení letopočtu výstavby na opěrách mostu (2x)</t>
  </si>
  <si>
    <t>SO 03</t>
  </si>
  <si>
    <t>Železniční svršek a spodek</t>
  </si>
  <si>
    <t>015112</t>
  </si>
  <si>
    <t>POPLATKY ZA LIKVIDACI ODPADŮ NEKONTAMINOVANÝCH - 17 05 04 VYTĚŽENÉ ZEMINY A HORNINY - II. TŘÍDA TĚŽITELNOSTI</t>
  </si>
  <si>
    <t>1: Dle technické zprávy, výkresových příloh projektové dokumentace, TKP staveb státních drah a výkazů materiálu projektu a souhrnných částí dokumentace stavby. 
2: 250m3*2,1t/m3</t>
  </si>
  <si>
    <t>015150</t>
  </si>
  <si>
    <t>POPLATKY ZA LIKVIDACI ODPADŮ NEKONTAMINOVANÝCH - 17 05 08 ŠTĚRK Z KOLEJIŠTĚ (ODPAD PO RECYKLACI)</t>
  </si>
  <si>
    <t>1: Dle technické zprávy, výkresových příloh projektové dokumentace, TKP staveb státních drah a výkazů materiálu projektu a souhrnných částí dokumentace stavby. 
2: 0,7*190,4m3*2,1t/m3</t>
  </si>
  <si>
    <t>015250</t>
  </si>
  <si>
    <t>POPLATKY ZA LIKVIDACI ODPADŮ NEKONTAMINOVANÝCH - 17 02 03 POLYETYLÉNOVÉ PODLOŽKY (ŽEL. SVRŠEK)</t>
  </si>
  <si>
    <t>1: Dle technické zprávy, výkresových příloh projektové dokumentace, TKP staveb státních drah a výkazů materiálu projektu a souhrnných částí dokumentace stavby. 
2: 2*(42+29+2)*0,08kg/1000</t>
  </si>
  <si>
    <t>015260</t>
  </si>
  <si>
    <t>POPLATKY ZA LIKVIDACI ODPADŮ NEKONTAMINOVANÝCH - 07 02 99 PRYŽOVÉ PODLOŽKY (ŽEL. SVRŠEK)</t>
  </si>
  <si>
    <t>1: Dle technické zprávy, výkresových příloh projektové dokumentace, TKP staveb státních drah a výkazů materiálu projektu a souhrnných částí dokumentace stavby. 
2: (123+9+2)*2*0,182kg/1000</t>
  </si>
  <si>
    <t>015510</t>
  </si>
  <si>
    <t>POPLATKY ZA LIKVIDACI ODPADŮ NEBEZPEČNÝCH - 17 05 07* LOKÁLNĚ ZNEČIŠTĚNÝ ŠTĚRK A ZEMINA Z KOLEJIŠTĚ (VÝHYBKY)</t>
  </si>
  <si>
    <t>Pro případ znečištění kolejového lože se předpokládá 30 %</t>
  </si>
  <si>
    <t>1: Dle technické zprávy, výkresových příloh projektové dokumentace, TKP staveb státních drah a výkazů materiálu projektu a souhrnných částí dokumentace stavby. 
2: 0,3*190,4m3*2,1t/m3</t>
  </si>
  <si>
    <t>015520</t>
  </si>
  <si>
    <t>POPLATKY ZA LIKVIDACI ODPADŮ NEBEZPEČNÝCH - 17 02 04* ŽELEZNIČNÍ PRAŽCE DŘEVĚNÉ</t>
  </si>
  <si>
    <t>1: Dle technické zprávy, výkresových příloh projektové dokumentace, TKP staveb státních drah a výkazů materiálu projektu a souhrnných částí dokumentace stavby. 
2: 160ks*0,08t</t>
  </si>
  <si>
    <t>015660</t>
  </si>
  <si>
    <t>Podélné podpory z mostu 8,202   
Mostnice z mostu 10,210</t>
  </si>
  <si>
    <t>1: Dle technické zprávy, výkresových příloh projektové dokumentace, TKP staveb státních drah a výkazů materiálu projektu a souhrnných částí dokumentace stavby. 
2: 0,5t+9m/,611m*0,13t</t>
  </si>
  <si>
    <t>POPLATKY ZA LIKVIDACI ODPADŮ NEKONTAMINOVANÝCH - 17 04 05 ŽELEZNÝ ŠROT</t>
  </si>
  <si>
    <t>1: Dle technické zprávy, výkresových příloh projektové dokumentace, TKP staveb státních drah a výkazů materiálu projektu a souhrnných částí dokumentace stavby. 
2: (6*25m*49kg+(35+7+2)*20kg)/1000</t>
  </si>
  <si>
    <t>R02811</t>
  </si>
  <si>
    <t>PRŮZKUMNÉ PRÁCE GEOTECHNICKÉ NA POVRCHU</t>
  </si>
  <si>
    <t>Statická zatěžovací zkouška</t>
  </si>
  <si>
    <t>1: Dle technické zprávy, výkresových příloh projektové dokumentace, TKP staveb státních drah a výkazů materiálu projektu a souhrnných částí dokumentace stavby. 
2: 4ks</t>
  </si>
  <si>
    <t>R02910</t>
  </si>
  <si>
    <t>OSTATNÍ POŽADAVKY - ZEMĚMĚŘIČSKÁ MĚŘENÍ</t>
  </si>
  <si>
    <t>1: Dle technické zprávy, výkresových příloh projektové dokumentace, TKP staveb státních drah a výkazů materiálu projektu a souhrnných částí dokumentace stavby. 
2: 10h+20h</t>
  </si>
  <si>
    <t>zahrnuje veškeré náklady spojené s objednatelem požadovanými pracemi,    
- pro stanovení orientační investorské ceny určete jednotkovou cenu jako 1% odhadované ceny stavby</t>
  </si>
  <si>
    <t>R02950</t>
  </si>
  <si>
    <t>KONTROLA PROSTOROVÉ PRŮCHODNOSTI</t>
  </si>
  <si>
    <t>KM</t>
  </si>
  <si>
    <t>1: Dle technické zprávy, výkresových příloh projektové dokumentace, TKP staveb státních drah a výkazů materiálu projektu a souhrnných částí dokumentace stavby. 
2: 0,173km+0,411km</t>
  </si>
  <si>
    <t>R029511</t>
  </si>
  <si>
    <t>KONTROLA GPK MĚŘÍCÍM VOZEM</t>
  </si>
  <si>
    <t>12283</t>
  </si>
  <si>
    <t>ODKOPÁVKY A PROKOPÁVKY OBECNÉ TŘ. II</t>
  </si>
  <si>
    <t>Odtěžení pro ZKPP + příkopy</t>
  </si>
  <si>
    <t>1: Dle technické zprávy, výkresových příloh projektové dokumentace, TKP staveb státních drah a výkazů materiálu projektu a souhrnných částí dokumentace stavby. 
2: 31,5m*4m2+36,1m*0,5m2+47,4m*0,2m2+2*15,5m*3,1m2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</si>
  <si>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</si>
  <si>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12283B</t>
  </si>
  <si>
    <t>ODKOPÁVKY A PROKOPÁVKY OBECNÉ TŘ. II - DOPRAVA</t>
  </si>
  <si>
    <t>1: Dle technické zprávy, výkresových příloh projektové dokumentace, TKP staveb státních drah a výkazů materiálu projektu a souhrnných částí dokumentace stavby. 
2: 250m3*30km</t>
  </si>
  <si>
    <t>18120</t>
  </si>
  <si>
    <t>ÚPRAVA PLÁNĚ SE ZHUTNĚNÍM V HORNINĚ TŘ. II</t>
  </si>
  <si>
    <t>Oblast ZKPP</t>
  </si>
  <si>
    <t>1: Dle technické zprávy, výkresových příloh projektové dokumentace, TKP staveb státních drah a výkazů materiálu projektu a souhrnných částí dokumentace stavby. 
2: (166m2+85m2+82m2)*2</t>
  </si>
  <si>
    <t>32711R</t>
  </si>
  <si>
    <t>ZÍDKY Z PRAŽCOVÉ ROVNANINY PRO ROZŠÍŘENÍ DRÁŽNÍ STEZKY</t>
  </si>
  <si>
    <t>Použití 42 ks vyzískaných pražců + dovoz 38 ks ze zásob OŘ HK   
vč. podkladního betonu C 25/30 XF3</t>
  </si>
  <si>
    <t>1: Dle technické zprávy, výkresových příloh projektové dokumentace, TKP staveb státních drah a výkazů materiálu projektu a souhrnných částí dokumentace stavby. 
2: 2*2*12m*0,4m*0,55m</t>
  </si>
  <si>
    <t>- dodání dílce požadovaného tvaru a vlastností, jeho skladování, doprava a osazení do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okamžiku,- další práce dané případně specifikací k příslušnému prefabrik. dílci (úprava pohledových ploch, příp. rubových ploch, osazení měřících zařízení, zkoušení a měření dílců a pod.).</t>
  </si>
  <si>
    <t>ZKPP typ 5</t>
  </si>
  <si>
    <t>1: Dle technické zprávy, výkresových příloh projektové dokumentace, TKP staveb státních drah a výkazů materiálu projektu a souhrnných částí dokumentace stavby. 
2: 3m2*(2*15,5m+2*15,5m)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</si>
  <si>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</si>
  <si>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</si>
  <si>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
2: 36,3*2,9m2+2*17m*2,9m2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</si>
  <si>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</si>
  <si>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</si>
  <si>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</si>
  <si>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 
2: (173-36,3+411m-44,8m)m*3,4m*0,08m</t>
  </si>
  <si>
    <t>52X000</t>
  </si>
  <si>
    <t>KOLEJ ZPĚTNĚ NAMONTOVANÁ Z VYZÍSKANÉHO MATERIÁLU</t>
  </si>
  <si>
    <t>most v km 10,210</t>
  </si>
  <si>
    <t>1: Dle technické zprávy, výkresových příloh projektové dokumentace, TKP staveb státních drah a výkazů materiálu projektu a souhrnných částí dokumentace stavby. 
2: 2*25m</t>
  </si>
  <si>
    <t>1. Položka obsahuje: – ověření kvality vyzískaných materiálů s případnou regenerací do předpisového stavu – defektoskopické zkoušky kolejnic, jsou-li vyžadovány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rekonstrukcích2. Položka neobsahuje: – zřízení kolejového lože – svařování kolejnic do bezstykové koleje – broušení koleje – případnou dodávku a montáž pražcových kotev – následnou úpravu směrového a výškového uspořádání koleje3. Způsob měření:Měří se délka koleje ve smyslu ČSN 73 6360, tj. v ose koleje.</t>
  </si>
  <si>
    <t>542111</t>
  </si>
  <si>
    <t>SMĚROVÉ A VÝŠKOVÉ VYROVNÁNÍ KOLEJE NA PRAŽCÍCH DŘEVĚNÝCH DO 0,05 M</t>
  </si>
  <si>
    <t>1: Dle technické zprávy, výkresových příloh projektové dokumentace, TKP staveb státních drah a výkazů materiálu projektu a souhrnných částí dokumentace stavby. 
2: 2*(23m+243m-44,8m)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</si>
  <si>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</si>
  <si>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</si>
  <si>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</si>
  <si>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
2: 2*(125m+168m)</t>
  </si>
  <si>
    <t>543111R</t>
  </si>
  <si>
    <t>VÝMĚNA SPOJITÁ PRAŽCŮ DŘEVĚNÝCH, UPEVNĚNÍ PRUŽNÉ</t>
  </si>
  <si>
    <t>most km 10,210 - nové pražce v oblasti ZKPP, upevnění KS</t>
  </si>
  <si>
    <t>1: Dle technické zprávy, výkresových příloh projektové dokumentace, TKP staveb státních drah a výkazů materiálu projektu a souhrnných částí dokumentace stavby. 
2: 2*27ks</t>
  </si>
  <si>
    <t>1. Položka obsahuje: – dodávku a uložení vyměňovaného materiálu, ať nového, regenerovaného nebo vyzískaného – doplnění podložek, spojkových šroubů, svěrkových šroubů, matic a dvojitých pružných kroužků apod. – naložení a odvoz demontovaného materiálu do skladu nebo na likvidaci – příplatky za ztížené podmínky při práci v koleji, např. překážky po stranách koleje, práci v tunelu ap.2. Položka neobsahuje: – poplatek za likvidaci odpadů (nacení se dle SSD 0)3. Způsob měření:Udává se počet kusů kompletní konstrukce nebo práce.</t>
  </si>
  <si>
    <t>543211</t>
  </si>
  <si>
    <t>VÝMĚNA JEDNOTLIVÉHO PRAŽCE DŘEVĚNÉHO, UPEVNĚNÍ TUHÉ</t>
  </si>
  <si>
    <t>most km 10,210 - výměna 20% pražců v přilehlých úsesích SVÚ  
most km 8,202 - výměna 20% pražců v přilehlém úseku SVÚ</t>
  </si>
  <si>
    <t>1: Dle technické zprávy, výkresových příloh projektové dokumentace, TKP staveb státních drah a výkazů materiálu projektu a souhrnných částí dokumentace stavby. 
2: (23m+167m+133m)/,611m*,2</t>
  </si>
  <si>
    <t>543241</t>
  </si>
  <si>
    <t>VÝMĚNA JEDNOTLIVÉHO PRAŽCE BETONOVÉHO PODKLADNICOVÉHO REGENEROVANÉHO, UPEVNĚNÍ TUHÉ</t>
  </si>
  <si>
    <t>Předpokládá se výměna všech snášených pražců (mimo rozsah kompletně nového žel. svršku) + 5% pražců v podbíjené části (oba mosty)</t>
  </si>
  <si>
    <t>1: Dle technické zprávy, výkresových příloh projektové dokumentace, TKP staveb státních drah a výkazů materiálu projektu a souhrnných částí dokumentace stavby. 
2: 19ks+0,05*(150m-36,3m+168m)/0,611m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</si>
  <si>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</si>
  <si>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543331</t>
  </si>
  <si>
    <t>VÝMĚNA KOLEJNICE 49 E1 JEDNOTLIVĚ</t>
  </si>
  <si>
    <t>1: Dle technické zprávy, výkresových příloh projektové dokumentace, TKP staveb státních drah a výkazů materiálu projektu a souhrnných částí dokumentace stavby. 
2: 2*35m</t>
  </si>
  <si>
    <t>1. Položka obsahuje: – dodávku a uložení vyměňovaného materiálu, ať nového, regenerovaného nebo vyzískaného – doplnění podložek, spojkových šroubů, svěrkových šroubů, matic a dvojitých pružných kroužků apod. – naložení a odvoz demontovaného materiálu do skladu nebo na likvidaci – příplatky za ztížené podmínky při práci v koleji, např. překážky po stranách koleje, práci v tunelu ap.2. Položka neobsahuje: X3. Způsob měření:Měří se délka kolejnice v metech délkových.</t>
  </si>
  <si>
    <t>543341</t>
  </si>
  <si>
    <t>VÝMĚNA KOLEJNICE 49 E1 REGENEROVANÉ JEDNOTLIVĚ</t>
  </si>
  <si>
    <t>most km 8,2020 - 2*2*25m dodat regenerované kolejnice   
most km 10,210 - 2*14,65 m provizorní kolejnice z vyzískaného materiálu na nové pražce pro montáž NK, následně  odstranění</t>
  </si>
  <si>
    <t>1: Dle technické zprávy, výkresových příloh projektové dokumentace, TKP staveb státních drah a výkazů materiálu projektu a souhrnných částí dokumentace stavby. 
2: 100m+2*14.65m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</si>
  <si>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X   
3. Způsob měření:   
Měří se délka kolejnice v metech délkových.</t>
  </si>
  <si>
    <t>545121</t>
  </si>
  <si>
    <t>SVAR KOLEJNIC (STEJNÉHO TVARU) 49 E1, T JEDNOTLIVĚ</t>
  </si>
  <si>
    <t>Pro případ nutnosti vložení kolejnicových vložek a jejich přivaření</t>
  </si>
  <si>
    <t>Jednotlivým svarem se rozumí svar, který splňuje některé z následujících kriterií:   
– počet svarů v jednom objektu je menší než 20 ks   
– při vevařování lepených izolovaných styků a dilatačních zařízení do kolejí   
–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</si>
  <si>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R528252</t>
  </si>
  <si>
    <t>KOLEJ 49 E1, ROZD. ""D"", STYKOVANÁ, PR. BET. BEZPODKLADNICOVÝ, UP. PRUŽNÉ</t>
  </si>
  <si>
    <t>1: Dle technické zprávy, výkresových příloh projektové dokumentace, TKP staveb státních drah a výkazů materiálu projektu a souhrnných částí dokumentace stavby. 
2: 25m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</si>
  <si>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broušení koleje  
 – případnou dodávku a montáž pražcových kotev  
 – následnou úpravu směrového a výškového uspořádání koleje  
3. Způsob měření:  
Měří se délka koleje ve smyslu ČSN 73 6360, tj. v ose koleje.</t>
  </si>
  <si>
    <t>921940</t>
  </si>
  <si>
    <t>MONTÁŽ PŘEJEZDU NEBO PŘECHODU Z JAKÝCHKOLIV VYZÍSKANÝCH NEBO REGENEROVANÝCH DÍLCŮ</t>
  </si>
  <si>
    <t>1: Dle technické zprávy, výkresových příloh projektové dokumentace, TKP staveb státních drah a výkazů materiálu projektu a souhrnných částí dokumentace stavby. 
2: 3,6m2</t>
  </si>
  <si>
    <t>1. Položka obsahuje: – dodání a pokládka panelů včetně lože – příplatky za ztížené podmínky vyskytující se při zřízení kolejových vah, např. za překážky na straně koleje apod.2.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vpusť3. Způsob měření:Měří se půdorysná plocha (pojízdná nebo pochozí) vlastní přejezdové konstrukce tvořené daným systémem. kolejnice a žlábky se z plochy neodečítají. Do plochy se nezapočítávají ochranné klíny, prahové vpusti apod.</t>
  </si>
  <si>
    <t>923941</t>
  </si>
  <si>
    <t>ZAJIŠŤOVACÍ ZNAČKA KONZOLOVÁ (K) VČETNĚ OCELOVÉHO SLOUPKU</t>
  </si>
  <si>
    <t>1: Dle technické zprávy, výkresových příloh projektové dokumentace, TKP staveb státních drah a výkazů materiálu projektu a souhrnných částí dokumentace stavby. 
2: 8ks</t>
  </si>
  <si>
    <t>1. Položka obsahuje:   
 – geodetické zaměření a kontrolu připravenosti pro osazení značky   
 – dodávku konzolové zajišťovací značky a slopku v požadovaném provedení   
 – vykopání jamky, osazení a zabetonování sloupku a upevnění podpůrné konstrukce na sloupek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</si>
  <si>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>935222</t>
  </si>
  <si>
    <t>PŘÍKOPOVÉ ŽLABY Z BETON TVÁRNIC ŠÍŘ DO 900MM DO BETONU TL 100MM</t>
  </si>
  <si>
    <t>1: Dle technické zprávy, výkresových příloh projektové dokumentace, TKP staveb státních drah a výkazů materiálu projektu a souhrnných částí dokumentace stavby. 
2: 6,6m+0,3m+9,6m+7,5m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</si>
  <si>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</si>
  <si>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</si>
  <si>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</si>
  <si>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
2: (36,3-4,1+44,8m-9m)m*2,8m2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</si>
  <si>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</si>
  <si>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965021</t>
  </si>
  <si>
    <t>ODSTRANĚNÍ KOLEJOVÉHO LOŽE A DRÁŽNÍCH STEZEK - ODVOZ NA SKLÁDKU</t>
  </si>
  <si>
    <t>1: Dle technické zprávy, výkresových příloh projektové dokumentace, TKP staveb státních drah a výkazů materiálu projektu a souhrnných částí dokumentace stavby. 
2: (36,3-4,1+44,8m-9m)m*2,8m2*30km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</si>
  <si>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vytěženého v rostlém (původním) stavu nebo vybouraného materiálu a jednotlivých vzdáleností v kilometrech.</t>
  </si>
  <si>
    <t>965124</t>
  </si>
  <si>
    <t>DEMONTÁŽ KOLEJE NA DŘEVĚNÝCH PRAŽCÍCH ROZEBRÁNÍM DO SOUČÁSTÍ</t>
  </si>
  <si>
    <t>Část kolejového pole se nachází na podélných pražcích</t>
  </si>
  <si>
    <t>1: Dle technické zprávy, výkresových příloh projektové dokumentace, TKP staveb státních drah a výkazů materiálu projektu a souhrnných částí dokumentace stavby. 
2: 25m+44,8m-9m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</si>
  <si>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</si>
  <si>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</si>
  <si>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</si>
  <si>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1: Dle technické zprávy, výkresových příloh projektové dokumentace, TKP staveb státních drah a výkazů materiálu projektu a souhrnných částí dokumentace stavby. 
2: (2*25m*49kg+35*80kg+500kg+42*2*20kg)/1000*30km+(44,8m*2*49kg+73ks*160kg)/1000*30km</t>
  </si>
  <si>
    <t>1. Položka obsahuje:   
 – naložení na dopravní prostředek, odvoz a složení   
 – případné překládky na trase   
2. Položka neobsahuje: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</si>
  <si>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965311</t>
  </si>
  <si>
    <t>ROZEBRÁNÍ PŘEJEZDU, PŘECHODU Z DÍLCŮ</t>
  </si>
  <si>
    <t>P 4131 v km 9,890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</si>
  <si>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apod.2. Položka neobsahuje: – náklady na zřízení a odstranění dopravního značení objízdné trasy – odvoz vybouraného materiálu do skladu nebo na likvidaci – poplatky za likvidaci odpadů, nacení se položkami ze ssd 03. Způsob měření:Měří se půdorysná plocha (pojízdná nebo pochozí) vlastní přejezdové konstrukce tvořené daným systémem. kolejnice a žlábky se z plochy neodečítají. Do plochy se nezapočítávají ochranné klíny, prahové vpusti apod.</t>
  </si>
  <si>
    <t>R923122</t>
  </si>
  <si>
    <t>HEKTOMETROVNÍK Z UŽITÉHO MATERIÁLU - POSUN, OČIŠTĚNÍ A OBNOVA NÁTĚRU</t>
  </si>
  <si>
    <t>1. Položka obsahuje: – dodání a montáž počtu a typu válečkových stoliček odpovídající dané výhybkové konstrukci dle platných předpisů SŽDC2. Položka neobsahuje: X3. Způsob měření:Udává se počet sad, které se skládají z předepsaných dílů, jež tvoří požadovaný celek.</t>
  </si>
  <si>
    <t>R925120</t>
  </si>
  <si>
    <t>DRÁŽNÍ STEZKY Z DRTI TL. PŘES 50 MM</t>
  </si>
  <si>
    <t>tl. 100 mm</t>
  </si>
  <si>
    <t>1: Dle technické zprávy, výkresových příloh projektové dokumentace, TKP staveb státních drah a výkazů materiálu projektu a souhrnných částí dokumentace stavby. 
2: 38m2*2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</si>
  <si>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</si>
  <si>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SO 03.1</t>
  </si>
  <si>
    <t>Železniční svršek a spodek - následná úprava směrového a výškového uspořádání koleje</t>
  </si>
  <si>
    <t>1: Dle technické zprávy, výkresových příloh projektové dokumentace, TKP staveb státních drah a výkazů materiálu projektu a souhrnných částí dokumentace stavby. 
2: 0,1m2*(411m+173m)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</si>
  <si>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</si>
  <si>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542311</t>
  </si>
  <si>
    <t>NÁSLEDNÁ ÚPRAVA SMĚROVÉHO A VÝŠKOVÉHO USPOŘÁDÁNÍ KOLEJE - PRAŽCE DŘEVĚNÉ NEBO OCELOVÉ</t>
  </si>
  <si>
    <t>1: Dle technické zprávy, výkresových příloh projektové dokumentace, TKP staveb státních drah a výkazů materiálu projektu a souhrnných částí dokumentace stavby. 
2: 411m-168m</t>
  </si>
  <si>
    <t>Položka obsahuje:- geodetické měření koleje pro následnou směrovou a výškovou úpravu koleje do předepsané polohy- následnou směrovou a výškovou úpravu koleje do předepsané polohy- kontrolní geodetické měření koleje a posouzení odchylek od předepsané polohy vzhledem k příslušným technickým normámZpůsob měření:- Měří se délka koleje ve smyslu ČSN 73 6360, tj. v ose koleje.</t>
  </si>
  <si>
    <t>542312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</si>
  <si>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</si>
  <si>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
2: 168m+173m</t>
  </si>
  <si>
    <t>SO 04</t>
  </si>
  <si>
    <t>Ochrany a přeložky drážních kabelů</t>
  </si>
  <si>
    <t>M22</t>
  </si>
  <si>
    <t>Dodávky</t>
  </si>
  <si>
    <t>IXPROJEKTA</t>
  </si>
  <si>
    <t>Kabel TCEPKPFLE 3XN0,8</t>
  </si>
  <si>
    <t>Spojka smršťovací</t>
  </si>
  <si>
    <t>Trubka ochranná</t>
  </si>
  <si>
    <t>Kabelový žlab silnostěnný TK1 s víkem</t>
  </si>
  <si>
    <t>Kabelový žlab silnostěnný TK2 s víkem</t>
  </si>
  <si>
    <t>M22.1</t>
  </si>
  <si>
    <t>Práce</t>
  </si>
  <si>
    <t>Měření stejnosměrné</t>
  </si>
  <si>
    <t>PÁR</t>
  </si>
  <si>
    <t>Kabel sdělovací, montáž a upevnění</t>
  </si>
  <si>
    <t>Dozor správce zařízení</t>
  </si>
  <si>
    <t>Oprava stávající kabelové knihy</t>
  </si>
  <si>
    <t>Kabelový žlab zemní včetně krytu světlé šířky do 120 mm</t>
  </si>
  <si>
    <t>Kabel zemní jednoplášťový bez pancíře průměru žíly 0,8 mm - uložení</t>
  </si>
  <si>
    <t>Kabel zemní jednoplášťový bez pancíře průměru žíly 0,8 mm - demontáž</t>
  </si>
  <si>
    <t>Spojka pro celoplastové kabely bez pancíře - montáž</t>
  </si>
  <si>
    <t>Spojka pro celoplastové kabely bez pancíře - demontáž</t>
  </si>
  <si>
    <t>Ukončení kabelu štítek kabelový - montáž</t>
  </si>
  <si>
    <t>M46</t>
  </si>
  <si>
    <t>Zemní práce</t>
  </si>
  <si>
    <t>Vytyčení trati kabelového vedení ve volném terénu</t>
  </si>
  <si>
    <t>Vytýčení stávajících inženýrských sítí v prostoru stavby</t>
  </si>
  <si>
    <t>PŘÍPAD</t>
  </si>
  <si>
    <t>Provizorní úprava terénu v přírodní hornině 3</t>
  </si>
  <si>
    <t>Výkop kabelové rýhy 35/90 cm hor.3 ruční výkop rýhy + dozor správce</t>
  </si>
  <si>
    <t>Výkop kabelové rýhy 50/120 cm hor.3 ruční výkop rýhy + dozor správce</t>
  </si>
  <si>
    <t>Hutnění zeminy po vrstvách 20 cm</t>
  </si>
  <si>
    <t>Fólie modrá šíře 33cm včetně pokládky</t>
  </si>
  <si>
    <t>Zřízení kab.lože v rýze do 65 cm z písku 10 cm</t>
  </si>
  <si>
    <t>Zához rýhy 35/90 cm, hornina třídy 3</t>
  </si>
  <si>
    <t>Zához rýhy 50/120 cm, hornina třídy 3 ruční zához rýhy</t>
  </si>
  <si>
    <t>Osetí povrchu trávou</t>
  </si>
  <si>
    <t>Kabelová chránička zemní DN přes 100 do 200 mm</t>
  </si>
  <si>
    <t>Marker</t>
  </si>
  <si>
    <t>Značení trasy vedení</t>
  </si>
  <si>
    <t>protlak/překop/přechod pod kolejí/komunikací, vč.start.jam/pažení a chrániček</t>
  </si>
  <si>
    <t>Geodetické zaměření tras</t>
  </si>
  <si>
    <t>SO 06</t>
  </si>
  <si>
    <t>Ochrany a přeložky VO</t>
  </si>
  <si>
    <t>Kabel CYKY-J 4x16 mm</t>
  </si>
  <si>
    <t>Zemní spojka kabelu CYKY-J 4x16mm</t>
  </si>
  <si>
    <t>Kabel zemní - uložení</t>
  </si>
  <si>
    <t>Odpady - odvoz a uskladnění sloupu VO</t>
  </si>
  <si>
    <t>Ukončení kabelu CYKY-J ve sloupu VO</t>
  </si>
  <si>
    <t>Demontáž kabelu VO</t>
  </si>
  <si>
    <t>Děmontáž sloupu VO včetně veškeré výstroje</t>
  </si>
  <si>
    <t>Provizorní zajištění kabelu/chráničky</t>
  </si>
  <si>
    <t>Zatažení lanka do chráničky</t>
  </si>
  <si>
    <t>SO 07</t>
  </si>
  <si>
    <t>Přeložka kanalizace</t>
  </si>
  <si>
    <t>113107325R00</t>
  </si>
  <si>
    <t>Odstranění podkladů nebo krytů z kameniva těženého, v ploše jednotlivě do 50 m2, tloušťka vrstvy 250 mm</t>
  </si>
  <si>
    <t>VÝMĚRY - viz podélný profil na šířku výkopu 1100mm:  
1,1*(53,3-18,8)=37,950 [A]</t>
  </si>
  <si>
    <t>113108315R00</t>
  </si>
  <si>
    <t>Odstranění podkladů nebo krytů živičných, v ploše jednotlivě do 50 m2, tloušťka vrstvy 150 mm</t>
  </si>
  <si>
    <t>113111115R00</t>
  </si>
  <si>
    <t>Odstranění podkladů nebo krytů z kameniva zpevněného cementem, v ploše jednotlivě do 50 m2, tloušťka vrstvy 150 mm</t>
  </si>
  <si>
    <t>120001101R00</t>
  </si>
  <si>
    <t>Ztížené vykopávky v horninách jakékoliv třídy</t>
  </si>
  <si>
    <t>cca 10% objemu výkopku:  
tř. těžitelnosti zeniny tř.3 - 60%, tř.4 - 40%:  
VÝMĚRY - viz podélný profil na šířku výkopu 1100mm:  
1,1*(1,25+1,47+1,41+1,37+1,12+1,04+1,6+2,0+1,98+1,94)/10*53,3=89,000 [A] 
rozšíření pro šachty:  
1,25*1,25*(1,47+1,6+1,94)*1,5=11,742 [B] 
odpočet ornice:  
 sejmutí ornice mocnost 30cm:  
-1,1*0,3*18,8=-6,204 [C] 
odpočet komunikce:  
předpoklad mocnost 55 cm:  
-1,1*(53,3-18,8)*0,55=-20,873 [D] 
10%:  
-73,66603/100*90=-66,299 [E]</t>
  </si>
  <si>
    <t>121100001RAA</t>
  </si>
  <si>
    <t>Sejmutí ornice naložení a uložení  odvoz do 1 000 m</t>
  </si>
  <si>
    <t>DN 400 - š. výkopu 1100mm:  
 sejmutí ornice mocnost 30cm:  
1,1*0,3*18,8=6,204 [A]</t>
  </si>
  <si>
    <t>132201212R00</t>
  </si>
  <si>
    <t>Hloubení rýh šířky přes 60 do 200 cm do 1000 m3, v hornině 3, hloubení strojně</t>
  </si>
  <si>
    <t>tř. těžitelnosti zeniny tř.3 - 60%, tř.4 - 40%:  
VÝMĚRY - viz podélný profil na šířku výkopu 1100mm:  
1,1*(1,25+1,47+1,41+1,37+1,12+1,04+1,6+2,0+1,98+1,94)/10*53,3=89,000 [A] 
rozšíření pro šachty:  
1,25*1,25*(1,47+1,6+1,94)*1,5=11,742 [B] 
odpočet ornice:  
 sejmutí ornice mocnost 30cm:  
-1,1*0,3*18,8=-6,204 [C] 
odpočet komunikce:  
předpoklad mocnost 55 cm:  
-1,1*(53,3-18,8)*0,55=-20,873 [D] 
hornina 4:  
-73,66603/100*40=-29,466 [E]</t>
  </si>
  <si>
    <t>132201219R00</t>
  </si>
  <si>
    <t>Hloubení rýh šířky přes 60 do 200 cm příplatek za lepivost, v hornině 3,</t>
  </si>
  <si>
    <t>132301212R00</t>
  </si>
  <si>
    <t>Hloubení rýh šířky přes 60 do 200 cm do 1000 m3, v hornině 4, hloubení strojně</t>
  </si>
  <si>
    <t>tř. těžitelnosti zeniny tř.3 - 60%, tř.4 - 40%:  
VÝMĚRY - viz podélný profil na šířku výkopu 1100mm:  
1,1*(1,25+1,47+1,41+1,37+1,12+1,04+1,6+2,0+1,98+1,94)/10*53,3=89,000 [A] 
rozšíření pro šachty:  
1,25*1,25*(1,47+1,6+1,94)*1,5=11,742 [B] 
odpočet ornice:  
 sejmutí ornice mocnost 30cm:  
-1,1*0,3*18,8=-6,204 [C] 
odpočet komunikce:  
předpoklad mocnost 55 cm:  
-1,1*(53,3-18,8)*0,55=-20,873 [D] 
hornina 3:  
-73,66603/100*60=-44,200 [E]</t>
  </si>
  <si>
    <t>132301219R00</t>
  </si>
  <si>
    <t>Hloubení rýh šířky přes 60 do 200 cm příplatek za lepivost, v hornině 4,</t>
  </si>
  <si>
    <t>151101101R00</t>
  </si>
  <si>
    <t>Zřízení pažení a rozepření stěn rýh příložné  pro jakoukoliv mezerovitost, hloubky do 2 m</t>
  </si>
  <si>
    <t>VÝMĚRY - viz podélný profil na šířku výkopu 1100mm:  
(1,25+1,47+1,41+1,37+1,12+1,04+1,6+2,0+1,98+1,94)/10*2*53,3=161,819 [A] 
rozšíření pro šachty:  
1,25*4*(1,47+1,6+1,94)=25,050 [B]</t>
  </si>
  <si>
    <t>151101111R00</t>
  </si>
  <si>
    <t>Odstranění pažení a rozepření rýh příložné , hloubky do 2 m</t>
  </si>
  <si>
    <t>162701105R00</t>
  </si>
  <si>
    <t>Vodorovné přemístění výkopku z horniny 1 až 4, na vzdálenost přes 9 000  do 10 000 m</t>
  </si>
  <si>
    <t>VÝMĚRY - viz podélný profil na šířku výkopu 1100mm:  
obsyp:  
1,1*0,7*53,3=41,041 [A] 
VÝMĚRY - viz podélný profil na šířku výkopu 1100mm:  
lože:  
1,1*0,15*53,3=8,795 [B] 
tř. těžitelnosti zeniny tř.3 - 60%, tř.4 - 40%:  
VÝMĚRY - viz podélný profil na šířku výkopu 1100mm:  
1,1*((1,25+1,47+1,41+1,37+1,12+1,04+1,6+2,0+1,98+1,94)/10-0,55-0,77)*(53,3-18,8)=7,514 [C] 
rozšíření pro šachty:  
1,25*1,25*(1,47+1,6+1,94)*0,5=3,914 [D]</t>
  </si>
  <si>
    <t>171201201R00</t>
  </si>
  <si>
    <t>Uložení sypaniny na dočasnou skládku tak, že na 1 m2 plochy připadá přes 2 m3 výkopku nebo ornice</t>
  </si>
  <si>
    <t>174100050RAC</t>
  </si>
  <si>
    <t>Zásyp jam, rýh a šachet štěrkopískem, dovoz ze vzdálenosti 10 000 m</t>
  </si>
  <si>
    <t>VÝMĚRY - viz podélný profil na šířku výkopu 1100mm:  
komunikace:  
1,1*((1,25+1,47+1,41+1,37+1,12+1,04+1,6+2,0+1,98+1,94)/10-0,55-0,77)*(53,3-18,8)=7,514 [A] 
rozšíření pro šachty:  
1,25*1,25*(1,47+1,6+1,94)*0,5=3,914 [B]</t>
  </si>
  <si>
    <t>174101101R00</t>
  </si>
  <si>
    <t>Zásyp sypaninou se zhutněním jam, šachet, rýh nebo kolem objektů v těchto vykopávkách</t>
  </si>
  <si>
    <t>VÝMĚRY - viz podélný profil na šířku výkopu 1100mm:  
1,1*((1,25+1,47+1,41+1,37+1,12+1,04+1,6+2,0+1,98+1,94)/10-0,3-0,73)*(53,3-18,8)=18,520 [A]</t>
  </si>
  <si>
    <t>175101101R00</t>
  </si>
  <si>
    <t>Obsyp potrubí bez prohození sypaniny, bez dodávky obsypového materiálu</t>
  </si>
  <si>
    <t>VÝMĚRY - viz podélný profil na šířku výkopu 1100mm:  
obsyp:  
1,1*0,43*53,3=25,211 [A]</t>
  </si>
  <si>
    <t>181101102R00</t>
  </si>
  <si>
    <t>Úprava pláně v zářezech v hornině 1 až 4, se zhutněním</t>
  </si>
  <si>
    <t>VÝMĚRY - viz podélný profil na šířku výkopu 1100mm:  
1,1*53,3*1,15=67,425 [A]</t>
  </si>
  <si>
    <t>182001111R00</t>
  </si>
  <si>
    <t>Plošná úprava terénu při nerovnostech terénu přes 50 do 100 mm, v rovině nebo na svahu do 1:5</t>
  </si>
  <si>
    <t>199000002R00</t>
  </si>
  <si>
    <t>Poplatky za skládku horniny 1- 4, skupina 17 05 04 z Katalogu odpadů</t>
  </si>
  <si>
    <t>583309990001R</t>
  </si>
  <si>
    <t>písek</t>
  </si>
  <si>
    <t>VÝMĚRY - viz podélný profil na šířku výkopu 1100mm:  
obsyp:  
1,1*0,43*53,3*0,55=13,866 [A]</t>
  </si>
  <si>
    <t>58337213R</t>
  </si>
  <si>
    <t>štěrkopísek frakce 0,0 až 32,0 mm; třída MN</t>
  </si>
  <si>
    <t>VÝMĚRY - viz podélný profil na šířku výkopu 1100mm:  
obsyp:  
1,1*0,43*53,3*0,45=11,345 [A]</t>
  </si>
  <si>
    <t>Vodorovné konstrukce</t>
  </si>
  <si>
    <t>451573111R00</t>
  </si>
  <si>
    <t>Lože pod potrubí, stoky a drobné objekty z písku a štěrkopísku  do 65 mm</t>
  </si>
  <si>
    <t>VÝMĚRY - viz podélný profil na šířku výkopu 1100mm:  
lože:  
1,1*0,15*53,3=8,795 [A]</t>
  </si>
  <si>
    <t>Komunikace</t>
  </si>
  <si>
    <t>566903111R00</t>
  </si>
  <si>
    <t>Vyspravení podkladu po překopech kamenivem hrubým drceným</t>
  </si>
  <si>
    <t>VÝMĚRY - viz podélný profil na šířku výkopu 1100mm:  
1,1*(53,3-18,8)*0,25*2,2=20,873 [A]</t>
  </si>
  <si>
    <t>566904111R00</t>
  </si>
  <si>
    <t>Vyspravení podkladu po překopech kamenivem obalovaným asfaltem</t>
  </si>
  <si>
    <t>VÝMĚRY - viz podélný profil na šířku výkopu 1100mm:  
1,1*(53,3-18,8)*0,24*2,2=20,038 [A]</t>
  </si>
  <si>
    <t>572942112R00</t>
  </si>
  <si>
    <t>Vyspravení krytu po překopech pro inženýrské sítě litým asfaltem, po zhutnění tloušťky přes  40 do  60 mm</t>
  </si>
  <si>
    <t>573111112R00</t>
  </si>
  <si>
    <t>Postřik živičný infiltrační s posypem kamenivem v množství 1 kg/m2</t>
  </si>
  <si>
    <t>573211111R00</t>
  </si>
  <si>
    <t>Postřik živičný spojovací bez posypu kamenivem z asfaltu silničního, v množství od 0,5 do 0,7 kg/m2</t>
  </si>
  <si>
    <t>Trubní vedení</t>
  </si>
  <si>
    <t>27314317R</t>
  </si>
  <si>
    <t>profil těsnicí poklopu d=770 mm; tvar trojúhelník</t>
  </si>
  <si>
    <t>viz výpis šachet:  
3=3,000 [A]</t>
  </si>
  <si>
    <t>28614242R</t>
  </si>
  <si>
    <t>trubka plastová kanalizační PP; s hrdlem, plné žebro (DIN 16961); Sn 16 kN/m2; D = 450,0 mm; l = 2 000,0 mm</t>
  </si>
  <si>
    <t>VÝMĚRY - viz podélný profil na šířku výkopu 1100mm:  
28=28,000 [A]</t>
  </si>
  <si>
    <t>59224349.AR</t>
  </si>
  <si>
    <t>prstenec vyrovnávací šachetní; betonový; TBW; DN = 625,0 mm; h = 100,0 mm; s = 120,00 mm</t>
  </si>
  <si>
    <t>výpis šachet:  
vyr prstenec:  
1*1,01=1,010 [A]</t>
  </si>
  <si>
    <t>59224349R</t>
  </si>
  <si>
    <t>prstenec vyrovnávací šachetní; betonový; TBW; DN = 625,0 mm; h = 120,0 mm; s = 120,00 mm</t>
  </si>
  <si>
    <t>viz výpis šachet:  
2*1,01=2,020 [A]</t>
  </si>
  <si>
    <t>59224353.AR</t>
  </si>
  <si>
    <t>konus šachetní; železobetonový; TBR; d = 1 240,0 mm; DN = 1 000,0 mm; DN 2 = 625 mm; h = 580 mm; počet stupadel 2; ocelové s PE povlakem, kapsové</t>
  </si>
  <si>
    <t>výpis šachet:  
konus:  
1*1,01=1,010 [A]</t>
  </si>
  <si>
    <t>59224358.AR</t>
  </si>
  <si>
    <t>skruž železobetonová TBS; DN = 1 000,0 mm; h = 250,0 mm; s = 120,00 mm; počet stupadel 1; ocelové s PE povlakem; beton C 40/50</t>
  </si>
  <si>
    <t>viz výpis šachet:  
3*1,01=3,030 [A]</t>
  </si>
  <si>
    <t>59224367.AR</t>
  </si>
  <si>
    <t>dno šachetní přímé; železobeton; TBZ; DN = 1 000,0 mm; D odtoku do 500 mm; h = 800 mm; t = 150 mm; beton C 40/50</t>
  </si>
  <si>
    <t>631312511R00</t>
  </si>
  <si>
    <t>Mazanina z betonu prostého tl. přes 50 do 80 mm třídy C 12/15,</t>
  </si>
  <si>
    <t>Včetně vytvoření dilatačních spár, bez zaplnění.</t>
  </si>
  <si>
    <t>výpis šachet:  
0,1*0,5*0,5*3,14*1,1*3=0,259 [A]</t>
  </si>
  <si>
    <t>871393121R00</t>
  </si>
  <si>
    <t>Montáž potrubí z trub z plastů těsněných gumovým kroužkem  DN 400 mm</t>
  </si>
  <si>
    <t>VÝMĚRY - viz podélný profil na šířku výkopu 1100mm:  
53,3=53,300 [A]</t>
  </si>
  <si>
    <t>894421111R00</t>
  </si>
  <si>
    <t>Osazení betonových dílců pro šachty podle DIN 4034 skruže rovné, o hmotnosti do 0,5 t</t>
  </si>
  <si>
    <t>výpis šachet:  
skruž:  
3=3,000 [A]</t>
  </si>
  <si>
    <t>894422111RT1</t>
  </si>
  <si>
    <t>Osazení betonových dílců pro šachty podle DIN 4034 skruže přechodové, pro jakoukoliv hmotnost</t>
  </si>
  <si>
    <t>výpis šachet:  
konus:  
1=1,000 [A] 
vyr prstenec:  
3=3,000 [B]</t>
  </si>
  <si>
    <t>894423112RT1</t>
  </si>
  <si>
    <t>Osazení betonových dílců pro šachty podle DIN 4034 šachtového dna, o hmotnosti do 3 t</t>
  </si>
  <si>
    <t>899_99</t>
  </si>
  <si>
    <t>D + M tvarovek, odboček atd, 0,5% z HSV</t>
  </si>
  <si>
    <t>%</t>
  </si>
  <si>
    <t>899103111RT2</t>
  </si>
  <si>
    <t>Osazení poklopů litinových a ocelových včetně dodávky poklopu litinového s rámem   kruhového D 600 mm</t>
  </si>
  <si>
    <t>Ostatní konstrukce na trubním vedení</t>
  </si>
  <si>
    <t>899862111SY</t>
  </si>
  <si>
    <t>Rozebrání a zpětné složení kamenné zídky zaústění kanalizace</t>
  </si>
  <si>
    <t>1=1,000 [A]</t>
  </si>
  <si>
    <t>Doplňující práce na komunikaci</t>
  </si>
  <si>
    <t>919735113R00</t>
  </si>
  <si>
    <t>Řezání stávajících krytů nebo podkladů živičných, hloubky přes 100 do 150 mm</t>
  </si>
  <si>
    <t>VÝMĚRY - viz podélný profil na šířku výkopu 1100mm:  
2*(53,3-18,8)=69,000 [A]</t>
  </si>
  <si>
    <t>Dokončovací konstrukce na pozemních stavbách</t>
  </si>
  <si>
    <t>95-02</t>
  </si>
  <si>
    <t>Práce malého rozsahu, nevyrozpočtovatelné detaily, 0,5% z HSV</t>
  </si>
  <si>
    <t>99</t>
  </si>
  <si>
    <t>Staveništní přesun hmot</t>
  </si>
  <si>
    <t>998276101R00</t>
  </si>
  <si>
    <t>Přesun hmot pro trubní vedení z trub plastových nebo sklolaminátových v otevřeném výkopu</t>
  </si>
  <si>
    <t>na vzdálenost 15 m od hrany výkopu nebo od okraje šachty</t>
  </si>
  <si>
    <t>Hmotnosti z položek s pořadovými čísly::  
10,21,22,23,24,25,26,27,29,30,36,37,38,39,40,41,43,:  
Součet:: 115,92808=115,928 [A]</t>
  </si>
  <si>
    <t>D96</t>
  </si>
  <si>
    <t>Přesuny suti a vybouraných hmot</t>
  </si>
  <si>
    <t>979081111R00</t>
  </si>
  <si>
    <t>Odvoz suti a vybouraných hmot na skládku do 1 km</t>
  </si>
  <si>
    <t>Demontážní hmotnosti z položek s pořadovými čísly::  
2,3,4,:  
Součet:: 47,93616=47,936 [A]</t>
  </si>
  <si>
    <t>979081121R00</t>
  </si>
  <si>
    <t>Odvoz suti a vybouraných hmot na skládku příplatek za každý další 1 km</t>
  </si>
  <si>
    <t>Demontážní hmotnosti z položek s pořadovými čísly::  
2,3,4,:  
Součet:: 191,74465=191,745 [A]</t>
  </si>
  <si>
    <t>979086112R00</t>
  </si>
  <si>
    <t>Vodorovná doprava suti a vybouraných hmot nakládání nebo překládání suti a vybouraných hmot na dopravní prostředek při vodorovné dopravě,  ,</t>
  </si>
  <si>
    <t>979093111R00</t>
  </si>
  <si>
    <t>Uložení suti na skládku bez zhutnění</t>
  </si>
  <si>
    <t>979990001R00</t>
  </si>
  <si>
    <t>Poplatek za skládku stavební suti, skupina 17 09 04 z Katalogu odpadů</t>
  </si>
  <si>
    <t>Demontážní hmotnosti z položek s pořadovými čísly::  
2,3,4,:  
Součet:: 35,95212=35,952 [A]</t>
  </si>
  <si>
    <t>979990113R00</t>
  </si>
  <si>
    <t>Poplatek za skládku obalovaný asfalt , skupina 17 09 04 z Katalogu odpadů</t>
  </si>
  <si>
    <t>Demontážní hmotnosti z položek s pořadovými čísly::  
2,3,4,:  
Součet:: 11,98404=11,984 [A]</t>
  </si>
  <si>
    <t>Zemní práce při montážích</t>
  </si>
  <si>
    <t>28314141.AR</t>
  </si>
  <si>
    <t>fólie výstražná červená; š = 330,0 mm; tl. 1,20 mm</t>
  </si>
  <si>
    <t>VÝMĚRY - viz podélný profil na šířku výkopu 1100mm:  
53,3*3,3*1,15=202,274 [A]</t>
  </si>
  <si>
    <t>460490012R00</t>
  </si>
  <si>
    <t>Fólie výstražná z PVC, šířka 33 cm</t>
  </si>
  <si>
    <t>ON</t>
  </si>
  <si>
    <t>Ostatní náklady</t>
  </si>
  <si>
    <t>005211080R</t>
  </si>
  <si>
    <t>Bezpečnostní a hygienická opatření na staveništi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</si>
  <si>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</si>
  <si>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vč. zabezpečení  a osvětlení výkopu:  
Mezisoučet:  
5=5,000 [A]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</si>
  <si>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</si>
  <si>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</si>
  <si>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</si>
  <si>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</si>
  <si>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</si>
  <si>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</si>
  <si>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</si>
  <si>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</si>
  <si>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</si>
  <si>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</si>
  <si>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</si>
  <si>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</si>
  <si>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</si>
  <si>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</si>
  <si>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</si>
  <si>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</si>
  <si>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</si>
  <si>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</si>
  <si>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</si>
  <si>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</si>
  <si>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</si>
  <si>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</si>
  <si>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</si>
  <si>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</si>
  <si>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</si>
  <si>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</si>
  <si>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Nájmy hrazené zhotovitelem stavby</t>
  </si>
  <si>
    <t>dočasný zábor do 1 roku - 1511 m2 
dočasný zábor - 160m2</t>
  </si>
  <si>
    <t>Položka zahrnuje veškeré činnosti nezbytné k zajištění daných úkonů dle PD část H Doklady, po dobu realizace stavby či po dobu nutnou k realizaci stavby.</t>
  </si>
  <si>
    <r>
      <t xml:space="preserve">1: Dle technické zprávy, výkresových příloh projektové dokumentace, TKP staveb státních drah a výkazů materiálu projektu a souhrnných částí dokumentace stavby. 
2: </t>
    </r>
    <r>
      <rPr>
        <i/>
        <sz val="10"/>
        <color rgb="FFFF0000"/>
        <rFont val="Arial"/>
        <family val="2"/>
        <charset val="238"/>
      </rPr>
      <t>133.3m3</t>
    </r>
  </si>
  <si>
    <r>
      <t xml:space="preserve">Zřízení dočasného nájezdu na těleso železničního náspu vlevo od opěry O 01 pro dopravu materiálu k mostu v km 8,202   
- výzisk z kolejového lože - SO 03
</t>
    </r>
    <r>
      <rPr>
        <sz val="10"/>
        <color rgb="FFFF0000"/>
        <rFont val="Arial"/>
        <family val="2"/>
        <charset val="238"/>
      </rPr>
      <t>- Vč. následného odstranění po dokončení stavbeních prací
- Odovz na skládku včetně poplatku za skládku je součástí SO 03 (pol.č. 33, pol.č. 2)</t>
    </r>
  </si>
  <si>
    <r>
      <t>1: Dle technické zprávy, výkresových příloh projektové dokumentace, TKP staveb státních drah a výkazů materiálu projektu a souhrnných částí dokumentace stavby. 
2: (160m2+</t>
    </r>
    <r>
      <rPr>
        <i/>
        <sz val="10"/>
        <color rgb="FFFF0000"/>
        <rFont val="Arial"/>
        <family val="2"/>
        <charset val="238"/>
      </rPr>
      <t>100m2</t>
    </r>
    <r>
      <rPr>
        <i/>
        <sz val="10"/>
        <rFont val="Arial"/>
        <family val="2"/>
        <charset val="238"/>
      </rPr>
      <t>)*0,15m*1,8</t>
    </r>
  </si>
  <si>
    <t>ks</t>
  </si>
  <si>
    <t>Osazení stávajícího stožáru do nové polohy</t>
  </si>
  <si>
    <t>Základová patka</t>
  </si>
  <si>
    <t>Most v km 10,210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</si>
</sst>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7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8" fillId="0" borderId="0"/>
  </cellStyleXfs>
  <cellXfs count="81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7" applyFont="1" applyBorder="1" applyAlignment="1">
      <alignment horizontal="left" vertical="center" wrapText="1"/>
    </xf>
    <xf numFmtId="0" fontId="9" fillId="0" borderId="1" xfId="7" applyFont="1" applyBorder="1" applyAlignment="1">
      <alignment horizontal="left" vertical="center" wrapText="1"/>
    </xf>
    <xf numFmtId="0" fontId="0" fillId="0" borderId="0" xfId="7" applyFont="1" applyAlignment="1">
      <alignment vertical="top"/>
    </xf>
    <xf numFmtId="0" fontId="0" fillId="0" borderId="4" xfId="7" applyFont="1" applyBorder="1" applyAlignment="1">
      <alignment vertical="top"/>
    </xf>
    <xf numFmtId="4" fontId="0" fillId="0" borderId="1" xfId="7" applyNumberFormat="1" applyFont="1" applyBorder="1" applyAlignment="1">
      <alignment horizontal="center"/>
    </xf>
    <xf numFmtId="164" fontId="0" fillId="0" borderId="1" xfId="7" applyNumberFormat="1" applyFont="1" applyBorder="1" applyAlignment="1">
      <alignment horizontal="center"/>
    </xf>
    <xf numFmtId="0" fontId="0" fillId="0" borderId="1" xfId="7" applyFont="1" applyBorder="1" applyAlignment="1">
      <alignment horizontal="center"/>
    </xf>
    <xf numFmtId="0" fontId="0" fillId="0" borderId="1" xfId="7" applyFont="1" applyBorder="1" applyAlignment="1">
      <alignment wrapText="1"/>
    </xf>
    <xf numFmtId="0" fontId="0" fillId="0" borderId="1" xfId="7" applyFont="1" applyBorder="1"/>
    <xf numFmtId="0" fontId="0" fillId="0" borderId="1" xfId="7" applyFont="1" applyBorder="1" applyAlignment="1">
      <alignment horizontal="right"/>
    </xf>
    <xf numFmtId="4" fontId="10" fillId="2" borderId="2" xfId="7" applyNumberFormat="1" applyFont="1" applyFill="1" applyBorder="1" applyAlignment="1">
      <alignment horizontal="center"/>
    </xf>
    <xf numFmtId="0" fontId="0" fillId="2" borderId="2" xfId="7" applyFont="1" applyFill="1" applyBorder="1"/>
    <xf numFmtId="0" fontId="10" fillId="2" borderId="5" xfId="7" applyFont="1" applyFill="1" applyBorder="1" applyAlignment="1">
      <alignment wrapText="1"/>
    </xf>
    <xf numFmtId="0" fontId="10" fillId="2" borderId="2" xfId="7" applyFont="1" applyFill="1" applyBorder="1" applyAlignment="1">
      <alignment horizontal="right"/>
    </xf>
    <xf numFmtId="0" fontId="8" fillId="0" borderId="1" xfId="7" applyBorder="1" applyAlignment="1">
      <alignment horizontal="left" vertical="center" wrapText="1"/>
    </xf>
    <xf numFmtId="164" fontId="12" fillId="0" borderId="1" xfId="7" applyNumberFormat="1" applyFont="1" applyBorder="1" applyAlignment="1">
      <alignment horizontal="center"/>
    </xf>
    <xf numFmtId="4" fontId="10" fillId="2" borderId="5" xfId="7" applyNumberFormat="1" applyFont="1" applyFill="1" applyBorder="1" applyAlignment="1">
      <alignment horizontal="center"/>
    </xf>
    <xf numFmtId="0" fontId="0" fillId="2" borderId="5" xfId="7" applyFont="1" applyFill="1" applyBorder="1"/>
    <xf numFmtId="0" fontId="10" fillId="2" borderId="5" xfId="7" applyFont="1" applyFill="1" applyBorder="1" applyAlignment="1">
      <alignment horizontal="right"/>
    </xf>
    <xf numFmtId="0" fontId="13" fillId="3" borderId="1" xfId="7" applyFont="1" applyFill="1" applyBorder="1" applyAlignment="1">
      <alignment horizontal="center" vertical="center" wrapText="1"/>
    </xf>
    <xf numFmtId="0" fontId="14" fillId="2" borderId="2" xfId="7" applyFont="1" applyFill="1" applyBorder="1" applyAlignment="1">
      <alignment horizontal="left"/>
    </xf>
    <xf numFmtId="0" fontId="14" fillId="2" borderId="2" xfId="7" applyFont="1" applyFill="1" applyBorder="1"/>
    <xf numFmtId="4" fontId="0" fillId="2" borderId="1" xfId="7" applyNumberFormat="1" applyFont="1" applyFill="1" applyBorder="1" applyAlignment="1">
      <alignment horizontal="center"/>
    </xf>
    <xf numFmtId="0" fontId="0" fillId="2" borderId="1" xfId="7" applyFont="1" applyFill="1" applyBorder="1" applyAlignment="1">
      <alignment horizontal="center"/>
    </xf>
    <xf numFmtId="0" fontId="0" fillId="2" borderId="3" xfId="7" applyFont="1" applyFill="1" applyBorder="1"/>
    <xf numFmtId="0" fontId="0" fillId="2" borderId="0" xfId="7" applyFont="1" applyFill="1"/>
    <xf numFmtId="0" fontId="14" fillId="2" borderId="0" xfId="7" applyFont="1" applyFill="1" applyAlignment="1">
      <alignment horizontal="left"/>
    </xf>
    <xf numFmtId="0" fontId="14" fillId="2" borderId="0" xfId="7" applyFont="1" applyFill="1"/>
    <xf numFmtId="0" fontId="15" fillId="2" borderId="0" xfId="7" applyFont="1" applyFill="1" applyAlignment="1">
      <alignment horizontal="center" vertical="center"/>
    </xf>
    <xf numFmtId="4" fontId="12" fillId="0" borderId="1" xfId="7" applyNumberFormat="1" applyFont="1" applyBorder="1" applyAlignment="1">
      <alignment horizontal="center"/>
    </xf>
    <xf numFmtId="0" fontId="12" fillId="0" borderId="1" xfId="7" applyFont="1" applyBorder="1" applyAlignment="1">
      <alignment horizontal="center"/>
    </xf>
    <xf numFmtId="0" fontId="12" fillId="0" borderId="1" xfId="7" applyFont="1" applyBorder="1" applyAlignment="1">
      <alignment wrapText="1"/>
    </xf>
    <xf numFmtId="0" fontId="12" fillId="0" borderId="1" xfId="7" applyFont="1" applyBorder="1" applyAlignment="1">
      <alignment horizontal="left"/>
    </xf>
    <xf numFmtId="0" fontId="12" fillId="0" borderId="1" xfId="7" applyFont="1" applyBorder="1" applyAlignment="1">
      <alignment horizontal="right"/>
    </xf>
    <xf numFmtId="0" fontId="0" fillId="0" borderId="0" xfId="0" applyAlignment="1">
      <alignment horizontal="left"/>
    </xf>
    <xf numFmtId="4" fontId="0" fillId="0" borderId="0" xfId="0" applyNumberFormat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13" fillId="3" borderId="1" xfId="7" applyFont="1" applyFill="1" applyBorder="1" applyAlignment="1">
      <alignment horizontal="center" vertical="center" wrapText="1"/>
    </xf>
    <xf numFmtId="0" fontId="14" fillId="2" borderId="0" xfId="7" applyFont="1" applyFill="1" applyAlignment="1">
      <alignment horizontal="right"/>
    </xf>
    <xf numFmtId="0" fontId="0" fillId="2" borderId="0" xfId="7" applyFont="1" applyFill="1"/>
    <xf numFmtId="0" fontId="14" fillId="2" borderId="2" xfId="7" applyFont="1" applyFill="1" applyBorder="1" applyAlignment="1">
      <alignment horizontal="right"/>
    </xf>
    <xf numFmtId="0" fontId="0" fillId="2" borderId="2" xfId="7" applyFont="1" applyFill="1" applyBorder="1"/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al 2" xfId="7" xr:uid="{24588DF7-398C-4A1D-996B-88B24D5F163D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2D6CF0-973D-4015-ACD3-935778CD5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9525"/>
          <a:ext cx="1143000" cy="3143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B88F01-4055-483A-85A2-4EA9CFCB8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9525"/>
          <a:ext cx="1143000" cy="3143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workbookViewId="0">
      <selection activeCell="D15" sqref="D15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69"/>
      <c r="B1" s="1" t="s">
        <v>0</v>
      </c>
      <c r="C1" s="1"/>
      <c r="D1" s="1"/>
      <c r="E1" s="1"/>
    </row>
    <row r="2" spans="1:5" ht="12.75" customHeight="1" x14ac:dyDescent="0.2">
      <c r="A2" s="69"/>
      <c r="B2" s="70" t="s">
        <v>1</v>
      </c>
      <c r="C2" s="1"/>
      <c r="D2" s="1"/>
      <c r="E2" s="1"/>
    </row>
    <row r="3" spans="1:5" ht="20.100000000000001" customHeight="1" x14ac:dyDescent="0.2">
      <c r="A3" s="69"/>
      <c r="B3" s="69"/>
      <c r="C3" s="1"/>
      <c r="D3" s="1"/>
      <c r="E3" s="1"/>
    </row>
    <row r="4" spans="1:5" ht="20.100000000000001" customHeight="1" x14ac:dyDescent="0.3">
      <c r="A4" s="1"/>
      <c r="B4" s="71" t="s">
        <v>2</v>
      </c>
      <c r="C4" s="69"/>
      <c r="D4" s="69"/>
      <c r="E4" s="1"/>
    </row>
    <row r="5" spans="1:5" ht="12.75" customHeight="1" x14ac:dyDescent="0.2">
      <c r="A5" s="1"/>
      <c r="B5" s="69" t="s">
        <v>3</v>
      </c>
      <c r="C5" s="69"/>
      <c r="D5" s="69"/>
      <c r="E5" s="1"/>
    </row>
    <row r="6" spans="1:5" ht="12.75" customHeight="1" x14ac:dyDescent="0.2">
      <c r="A6" s="1"/>
      <c r="B6" s="3" t="s">
        <v>4</v>
      </c>
      <c r="C6" s="6">
        <f>SUM(C10:C17)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SUM(E10:E17)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5" t="s">
        <v>24</v>
      </c>
      <c r="B10" s="15" t="s">
        <v>25</v>
      </c>
      <c r="C10" s="16">
        <f>'SO 01'!I3</f>
        <v>0</v>
      </c>
      <c r="D10" s="16">
        <f>'SO 01'!O2</f>
        <v>0</v>
      </c>
      <c r="E10" s="16">
        <f t="shared" ref="E10:E17" si="0">C10+D10</f>
        <v>0</v>
      </c>
    </row>
    <row r="11" spans="1:5" ht="12.75" customHeight="1" x14ac:dyDescent="0.2">
      <c r="A11" s="15" t="s">
        <v>533</v>
      </c>
      <c r="B11" s="15" t="s">
        <v>1232</v>
      </c>
      <c r="C11" s="16">
        <f>'SO 02'!I3</f>
        <v>0</v>
      </c>
      <c r="D11" s="16">
        <f>'SO 02'!O2</f>
        <v>0</v>
      </c>
      <c r="E11" s="16">
        <f t="shared" si="0"/>
        <v>0</v>
      </c>
    </row>
    <row r="12" spans="1:5" ht="12.75" customHeight="1" x14ac:dyDescent="0.2">
      <c r="A12" s="15" t="s">
        <v>821</v>
      </c>
      <c r="B12" s="15" t="s">
        <v>822</v>
      </c>
      <c r="C12" s="16">
        <f>'SO 03'!I3</f>
        <v>0</v>
      </c>
      <c r="D12" s="16">
        <f>'SO 03'!O2</f>
        <v>0</v>
      </c>
      <c r="E12" s="16">
        <f t="shared" si="0"/>
        <v>0</v>
      </c>
    </row>
    <row r="13" spans="1:5" ht="12.75" customHeight="1" x14ac:dyDescent="0.2">
      <c r="A13" s="15" t="s">
        <v>971</v>
      </c>
      <c r="B13" s="15" t="s">
        <v>972</v>
      </c>
      <c r="C13" s="16">
        <f>'SO 03.1'!I3</f>
        <v>0</v>
      </c>
      <c r="D13" s="16">
        <f>'SO 03.1'!O2</f>
        <v>0</v>
      </c>
      <c r="E13" s="16">
        <f t="shared" si="0"/>
        <v>0</v>
      </c>
    </row>
    <row r="14" spans="1:5" ht="12.75" customHeight="1" x14ac:dyDescent="0.2">
      <c r="A14" s="15" t="s">
        <v>982</v>
      </c>
      <c r="B14" s="15" t="s">
        <v>983</v>
      </c>
      <c r="C14" s="16">
        <f>'SO 04'!I3</f>
        <v>0</v>
      </c>
      <c r="D14" s="16">
        <f>'SO 04'!O2</f>
        <v>0</v>
      </c>
      <c r="E14" s="16">
        <f t="shared" si="0"/>
        <v>0</v>
      </c>
    </row>
    <row r="15" spans="1:5" ht="12.75" customHeight="1" x14ac:dyDescent="0.2">
      <c r="A15" s="15" t="s">
        <v>1024</v>
      </c>
      <c r="B15" s="15" t="s">
        <v>1025</v>
      </c>
      <c r="C15" s="16">
        <f>'SO 06'!I3</f>
        <v>0</v>
      </c>
      <c r="D15" s="16">
        <f>'SO 06'!O2</f>
        <v>0</v>
      </c>
      <c r="E15" s="16">
        <f t="shared" si="0"/>
        <v>0</v>
      </c>
    </row>
    <row r="16" spans="1:5" ht="12.75" customHeight="1" x14ac:dyDescent="0.2">
      <c r="A16" s="15" t="s">
        <v>1035</v>
      </c>
      <c r="B16" s="15" t="s">
        <v>1036</v>
      </c>
      <c r="C16" s="16">
        <f>'SO 07'!I3</f>
        <v>0</v>
      </c>
      <c r="D16" s="16">
        <f>'SO 07'!O2</f>
        <v>0</v>
      </c>
      <c r="E16" s="16">
        <f t="shared" si="0"/>
        <v>0</v>
      </c>
    </row>
    <row r="17" spans="1:5" ht="12.75" customHeight="1" x14ac:dyDescent="0.2">
      <c r="A17" s="15" t="s">
        <v>1197</v>
      </c>
      <c r="B17" s="15" t="s">
        <v>1198</v>
      </c>
      <c r="C17" s="16">
        <f>'SO 98-98'!I3</f>
        <v>0</v>
      </c>
      <c r="D17" s="16">
        <f>'SO 98-98'!O2</f>
        <v>0</v>
      </c>
      <c r="E17" s="16">
        <f t="shared" si="0"/>
        <v>0</v>
      </c>
    </row>
    <row r="23" spans="1:5" ht="12.75" customHeight="1" x14ac:dyDescent="0.2">
      <c r="C23" s="68"/>
      <c r="D23" s="68"/>
      <c r="E23" s="68"/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2"/>
  <sheetViews>
    <sheetView workbookViewId="0">
      <pane ySplit="7" topLeftCell="A8" activePane="bottomLeft" state="frozen"/>
      <selection pane="bottomLeft" activeCell="H370" sqref="H37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0+O8+O53+O134+O167+O196+O237+O270+O283+O304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73" t="s">
        <v>15</v>
      </c>
      <c r="D3" s="69"/>
      <c r="E3" s="10" t="s">
        <v>16</v>
      </c>
      <c r="F3" s="1"/>
      <c r="G3" s="8"/>
      <c r="H3" s="7" t="s">
        <v>24</v>
      </c>
      <c r="I3" s="32">
        <f>0+I8+I53+I134+I167+I196+I237+I270+I283+I304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74" t="s">
        <v>24</v>
      </c>
      <c r="D4" s="75"/>
      <c r="E4" s="13" t="s">
        <v>25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72" t="s">
        <v>26</v>
      </c>
      <c r="B5" s="72" t="s">
        <v>28</v>
      </c>
      <c r="C5" s="72" t="s">
        <v>30</v>
      </c>
      <c r="D5" s="72" t="s">
        <v>31</v>
      </c>
      <c r="E5" s="72" t="s">
        <v>32</v>
      </c>
      <c r="F5" s="72" t="s">
        <v>34</v>
      </c>
      <c r="G5" s="72" t="s">
        <v>36</v>
      </c>
      <c r="H5" s="72" t="s">
        <v>38</v>
      </c>
      <c r="I5" s="72"/>
      <c r="O5" t="s">
        <v>21</v>
      </c>
      <c r="P5" t="s">
        <v>23</v>
      </c>
    </row>
    <row r="6" spans="1:18" ht="12.75" customHeight="1" x14ac:dyDescent="0.2">
      <c r="A6" s="72"/>
      <c r="B6" s="72"/>
      <c r="C6" s="72"/>
      <c r="D6" s="72"/>
      <c r="E6" s="72"/>
      <c r="F6" s="72"/>
      <c r="G6" s="7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17" t="s">
        <v>45</v>
      </c>
      <c r="B9" s="21" t="s">
        <v>29</v>
      </c>
      <c r="C9" s="21" t="s">
        <v>46</v>
      </c>
      <c r="D9" s="17" t="s">
        <v>47</v>
      </c>
      <c r="E9" s="22" t="s">
        <v>48</v>
      </c>
      <c r="F9" s="23" t="s">
        <v>49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51</v>
      </c>
    </row>
    <row r="11" spans="1:18" ht="51" x14ac:dyDescent="0.2">
      <c r="A11" s="28" t="s">
        <v>52</v>
      </c>
      <c r="E11" s="29" t="s">
        <v>53</v>
      </c>
    </row>
    <row r="12" spans="1:18" x14ac:dyDescent="0.2">
      <c r="A12" t="s">
        <v>54</v>
      </c>
      <c r="E12" s="27" t="s">
        <v>55</v>
      </c>
    </row>
    <row r="13" spans="1:18" x14ac:dyDescent="0.2">
      <c r="A13" s="17" t="s">
        <v>45</v>
      </c>
      <c r="B13" s="21" t="s">
        <v>23</v>
      </c>
      <c r="C13" s="21" t="s">
        <v>46</v>
      </c>
      <c r="D13" s="17" t="s">
        <v>29</v>
      </c>
      <c r="E13" s="22" t="s">
        <v>48</v>
      </c>
      <c r="F13" s="23" t="s">
        <v>49</v>
      </c>
      <c r="G13" s="24">
        <v>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26" t="s">
        <v>50</v>
      </c>
      <c r="E14" s="27" t="s">
        <v>56</v>
      </c>
    </row>
    <row r="15" spans="1:18" ht="51" x14ac:dyDescent="0.2">
      <c r="A15" s="28" t="s">
        <v>52</v>
      </c>
      <c r="E15" s="29" t="s">
        <v>53</v>
      </c>
    </row>
    <row r="16" spans="1:18" x14ac:dyDescent="0.2">
      <c r="A16" t="s">
        <v>54</v>
      </c>
      <c r="E16" s="27" t="s">
        <v>55</v>
      </c>
    </row>
    <row r="17" spans="1:16" x14ac:dyDescent="0.2">
      <c r="A17" s="17" t="s">
        <v>45</v>
      </c>
      <c r="B17" s="21" t="s">
        <v>22</v>
      </c>
      <c r="C17" s="21" t="s">
        <v>57</v>
      </c>
      <c r="D17" s="17" t="s">
        <v>47</v>
      </c>
      <c r="E17" s="22" t="s">
        <v>58</v>
      </c>
      <c r="F17" s="23" t="s">
        <v>49</v>
      </c>
      <c r="G17" s="24">
        <v>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26" t="s">
        <v>50</v>
      </c>
      <c r="E18" s="27" t="s">
        <v>59</v>
      </c>
    </row>
    <row r="19" spans="1:16" ht="51" x14ac:dyDescent="0.2">
      <c r="A19" s="28" t="s">
        <v>52</v>
      </c>
      <c r="E19" s="29" t="s">
        <v>53</v>
      </c>
    </row>
    <row r="20" spans="1:16" ht="63.75" x14ac:dyDescent="0.2">
      <c r="A20" t="s">
        <v>54</v>
      </c>
      <c r="E20" s="27" t="s">
        <v>60</v>
      </c>
    </row>
    <row r="21" spans="1:16" ht="25.5" x14ac:dyDescent="0.2">
      <c r="A21" s="17" t="s">
        <v>45</v>
      </c>
      <c r="B21" s="21" t="s">
        <v>33</v>
      </c>
      <c r="C21" s="21" t="s">
        <v>61</v>
      </c>
      <c r="D21" s="17" t="s">
        <v>47</v>
      </c>
      <c r="E21" s="22" t="s">
        <v>62</v>
      </c>
      <c r="F21" s="23" t="s">
        <v>63</v>
      </c>
      <c r="G21" s="24">
        <v>32.4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ht="25.5" x14ac:dyDescent="0.2">
      <c r="A22" s="26" t="s">
        <v>50</v>
      </c>
      <c r="E22" s="27" t="s">
        <v>64</v>
      </c>
    </row>
    <row r="23" spans="1:16" ht="51" x14ac:dyDescent="0.2">
      <c r="A23" s="28" t="s">
        <v>52</v>
      </c>
      <c r="E23" s="29" t="s">
        <v>65</v>
      </c>
    </row>
    <row r="24" spans="1:16" ht="140.25" x14ac:dyDescent="0.2">
      <c r="A24" t="s">
        <v>54</v>
      </c>
      <c r="E24" s="27" t="s">
        <v>66</v>
      </c>
    </row>
    <row r="25" spans="1:16" ht="25.5" x14ac:dyDescent="0.2">
      <c r="A25" s="17" t="s">
        <v>45</v>
      </c>
      <c r="B25" s="21" t="s">
        <v>35</v>
      </c>
      <c r="C25" s="21" t="s">
        <v>61</v>
      </c>
      <c r="D25" s="17" t="s">
        <v>29</v>
      </c>
      <c r="E25" s="22" t="s">
        <v>62</v>
      </c>
      <c r="F25" s="23" t="s">
        <v>63</v>
      </c>
      <c r="G25" s="24">
        <v>1760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ht="25.5" x14ac:dyDescent="0.2">
      <c r="A26" s="26" t="s">
        <v>50</v>
      </c>
      <c r="E26" s="27" t="s">
        <v>67</v>
      </c>
    </row>
    <row r="27" spans="1:16" ht="51" x14ac:dyDescent="0.2">
      <c r="A27" s="28" t="s">
        <v>52</v>
      </c>
      <c r="E27" s="29" t="s">
        <v>68</v>
      </c>
    </row>
    <row r="28" spans="1:16" ht="140.25" x14ac:dyDescent="0.2">
      <c r="A28" t="s">
        <v>54</v>
      </c>
      <c r="E28" s="27" t="s">
        <v>66</v>
      </c>
    </row>
    <row r="29" spans="1:16" ht="25.5" x14ac:dyDescent="0.2">
      <c r="A29" s="17" t="s">
        <v>45</v>
      </c>
      <c r="B29" s="21" t="s">
        <v>37</v>
      </c>
      <c r="C29" s="21" t="s">
        <v>69</v>
      </c>
      <c r="D29" s="17" t="s">
        <v>47</v>
      </c>
      <c r="E29" s="22" t="s">
        <v>70</v>
      </c>
      <c r="F29" s="23" t="s">
        <v>63</v>
      </c>
      <c r="G29" s="24">
        <v>499.5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ht="25.5" x14ac:dyDescent="0.2">
      <c r="A30" s="26" t="s">
        <v>50</v>
      </c>
      <c r="E30" s="27" t="s">
        <v>71</v>
      </c>
    </row>
    <row r="31" spans="1:16" ht="51" x14ac:dyDescent="0.2">
      <c r="A31" s="28" t="s">
        <v>52</v>
      </c>
      <c r="E31" s="29" t="s">
        <v>72</v>
      </c>
    </row>
    <row r="32" spans="1:16" ht="140.25" x14ac:dyDescent="0.2">
      <c r="A32" t="s">
        <v>54</v>
      </c>
      <c r="E32" s="27" t="s">
        <v>66</v>
      </c>
    </row>
    <row r="33" spans="1:16" ht="25.5" x14ac:dyDescent="0.2">
      <c r="A33" s="17" t="s">
        <v>45</v>
      </c>
      <c r="B33" s="21" t="s">
        <v>73</v>
      </c>
      <c r="C33" s="21" t="s">
        <v>74</v>
      </c>
      <c r="D33" s="17" t="s">
        <v>47</v>
      </c>
      <c r="E33" s="22" t="s">
        <v>75</v>
      </c>
      <c r="F33" s="23" t="s">
        <v>63</v>
      </c>
      <c r="G33" s="24">
        <v>45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6" ht="38.25" x14ac:dyDescent="0.2">
      <c r="A34" s="26" t="s">
        <v>50</v>
      </c>
      <c r="E34" s="27" t="s">
        <v>76</v>
      </c>
    </row>
    <row r="35" spans="1:16" ht="51" x14ac:dyDescent="0.2">
      <c r="A35" s="28" t="s">
        <v>52</v>
      </c>
      <c r="E35" s="29" t="s">
        <v>77</v>
      </c>
    </row>
    <row r="36" spans="1:16" ht="140.25" x14ac:dyDescent="0.2">
      <c r="A36" t="s">
        <v>54</v>
      </c>
      <c r="E36" s="27" t="s">
        <v>66</v>
      </c>
    </row>
    <row r="37" spans="1:16" ht="25.5" x14ac:dyDescent="0.2">
      <c r="A37" s="17" t="s">
        <v>45</v>
      </c>
      <c r="B37" s="21" t="s">
        <v>78</v>
      </c>
      <c r="C37" s="21" t="s">
        <v>79</v>
      </c>
      <c r="D37" s="17" t="s">
        <v>47</v>
      </c>
      <c r="E37" s="22" t="s">
        <v>80</v>
      </c>
      <c r="F37" s="23" t="s">
        <v>63</v>
      </c>
      <c r="G37" s="24">
        <v>5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23</v>
      </c>
    </row>
    <row r="38" spans="1:16" ht="25.5" x14ac:dyDescent="0.2">
      <c r="A38" s="26" t="s">
        <v>50</v>
      </c>
      <c r="E38" s="27" t="s">
        <v>81</v>
      </c>
    </row>
    <row r="39" spans="1:16" ht="51" x14ac:dyDescent="0.2">
      <c r="A39" s="28" t="s">
        <v>52</v>
      </c>
      <c r="E39" s="29" t="s">
        <v>82</v>
      </c>
    </row>
    <row r="40" spans="1:16" ht="140.25" x14ac:dyDescent="0.2">
      <c r="A40" t="s">
        <v>54</v>
      </c>
      <c r="E40" s="27" t="s">
        <v>66</v>
      </c>
    </row>
    <row r="41" spans="1:16" ht="25.5" x14ac:dyDescent="0.2">
      <c r="A41" s="17" t="s">
        <v>45</v>
      </c>
      <c r="B41" s="21" t="s">
        <v>40</v>
      </c>
      <c r="C41" s="21" t="s">
        <v>83</v>
      </c>
      <c r="D41" s="17" t="s">
        <v>47</v>
      </c>
      <c r="E41" s="22" t="s">
        <v>84</v>
      </c>
      <c r="F41" s="23" t="s">
        <v>63</v>
      </c>
      <c r="G41" s="24">
        <v>469.7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23</v>
      </c>
    </row>
    <row r="42" spans="1:16" ht="76.5" x14ac:dyDescent="0.2">
      <c r="A42" s="26" t="s">
        <v>50</v>
      </c>
      <c r="E42" s="27" t="s">
        <v>85</v>
      </c>
    </row>
    <row r="43" spans="1:16" ht="51" x14ac:dyDescent="0.2">
      <c r="A43" s="28" t="s">
        <v>52</v>
      </c>
      <c r="E43" s="29" t="s">
        <v>86</v>
      </c>
    </row>
    <row r="44" spans="1:16" ht="140.25" x14ac:dyDescent="0.2">
      <c r="A44" t="s">
        <v>54</v>
      </c>
      <c r="E44" s="27" t="s">
        <v>66</v>
      </c>
    </row>
    <row r="45" spans="1:16" ht="25.5" x14ac:dyDescent="0.2">
      <c r="A45" s="17" t="s">
        <v>45</v>
      </c>
      <c r="B45" s="21" t="s">
        <v>42</v>
      </c>
      <c r="C45" s="21" t="s">
        <v>87</v>
      </c>
      <c r="D45" s="17" t="s">
        <v>47</v>
      </c>
      <c r="E45" s="22" t="s">
        <v>88</v>
      </c>
      <c r="F45" s="23" t="s">
        <v>63</v>
      </c>
      <c r="G45" s="24">
        <v>4</v>
      </c>
      <c r="H45" s="25">
        <v>0</v>
      </c>
      <c r="I45" s="25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26" t="s">
        <v>50</v>
      </c>
      <c r="E46" s="27" t="s">
        <v>89</v>
      </c>
    </row>
    <row r="47" spans="1:16" ht="51" x14ac:dyDescent="0.2">
      <c r="A47" s="28" t="s">
        <v>52</v>
      </c>
      <c r="E47" s="29" t="s">
        <v>90</v>
      </c>
    </row>
    <row r="48" spans="1:16" ht="140.25" x14ac:dyDescent="0.2">
      <c r="A48" t="s">
        <v>54</v>
      </c>
      <c r="E48" s="27" t="s">
        <v>66</v>
      </c>
    </row>
    <row r="49" spans="1:18" ht="25.5" x14ac:dyDescent="0.2">
      <c r="A49" s="17" t="s">
        <v>45</v>
      </c>
      <c r="B49" s="21" t="s">
        <v>91</v>
      </c>
      <c r="C49" s="21" t="s">
        <v>92</v>
      </c>
      <c r="D49" s="17" t="s">
        <v>47</v>
      </c>
      <c r="E49" s="22" t="s">
        <v>93</v>
      </c>
      <c r="F49" s="23" t="s">
        <v>63</v>
      </c>
      <c r="G49" s="24">
        <v>0.55500000000000005</v>
      </c>
      <c r="H49" s="25">
        <v>0</v>
      </c>
      <c r="I49" s="25">
        <f>ROUND(ROUND(H49,2)*ROUND(G49,3),2)</f>
        <v>0</v>
      </c>
      <c r="O49">
        <f>(I49*21)/100</f>
        <v>0</v>
      </c>
      <c r="P49" t="s">
        <v>23</v>
      </c>
    </row>
    <row r="50" spans="1:18" ht="25.5" x14ac:dyDescent="0.2">
      <c r="A50" s="26" t="s">
        <v>50</v>
      </c>
      <c r="E50" s="27" t="s">
        <v>94</v>
      </c>
    </row>
    <row r="51" spans="1:18" ht="51" x14ac:dyDescent="0.2">
      <c r="A51" s="28" t="s">
        <v>52</v>
      </c>
      <c r="E51" s="29" t="s">
        <v>95</v>
      </c>
    </row>
    <row r="52" spans="1:18" ht="140.25" x14ac:dyDescent="0.2">
      <c r="A52" t="s">
        <v>54</v>
      </c>
      <c r="E52" s="27" t="s">
        <v>66</v>
      </c>
    </row>
    <row r="53" spans="1:18" ht="12.75" customHeight="1" x14ac:dyDescent="0.2">
      <c r="A53" s="5" t="s">
        <v>43</v>
      </c>
      <c r="B53" s="5"/>
      <c r="C53" s="30" t="s">
        <v>29</v>
      </c>
      <c r="D53" s="5"/>
      <c r="E53" s="19" t="s">
        <v>96</v>
      </c>
      <c r="F53" s="5"/>
      <c r="G53" s="5"/>
      <c r="H53" s="5"/>
      <c r="I53" s="31">
        <f>0+Q53</f>
        <v>0</v>
      </c>
      <c r="O53">
        <f>0+R53</f>
        <v>0</v>
      </c>
      <c r="Q53">
        <f>0+I54+I58+I62+I66+I70+I74+I78+I82+I86+I90+I94+I98+I102+I106+I110+I114+I118+I122+I126+I130</f>
        <v>0</v>
      </c>
      <c r="R53">
        <f>0+O54+O58+O62+O66+O70+O74+O78+O82+O86+O90+O94+O98+O102+O106+O110+O114+O118+O122+O126+O130</f>
        <v>0</v>
      </c>
    </row>
    <row r="54" spans="1:18" x14ac:dyDescent="0.2">
      <c r="A54" s="17" t="s">
        <v>45</v>
      </c>
      <c r="B54" s="21" t="s">
        <v>97</v>
      </c>
      <c r="C54" s="21" t="s">
        <v>98</v>
      </c>
      <c r="D54" s="17" t="s">
        <v>47</v>
      </c>
      <c r="E54" s="22" t="s">
        <v>99</v>
      </c>
      <c r="F54" s="23" t="s">
        <v>100</v>
      </c>
      <c r="G54" s="24">
        <v>1000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26" t="s">
        <v>50</v>
      </c>
      <c r="E55" s="27" t="s">
        <v>101</v>
      </c>
    </row>
    <row r="56" spans="1:18" ht="51" x14ac:dyDescent="0.2">
      <c r="A56" s="28" t="s">
        <v>52</v>
      </c>
      <c r="E56" s="29" t="s">
        <v>102</v>
      </c>
    </row>
    <row r="57" spans="1:18" ht="38.25" x14ac:dyDescent="0.2">
      <c r="A57" t="s">
        <v>54</v>
      </c>
      <c r="E57" s="27" t="s">
        <v>103</v>
      </c>
    </row>
    <row r="58" spans="1:18" x14ac:dyDescent="0.2">
      <c r="A58" s="17" t="s">
        <v>45</v>
      </c>
      <c r="B58" s="21" t="s">
        <v>104</v>
      </c>
      <c r="C58" s="21" t="s">
        <v>105</v>
      </c>
      <c r="D58" s="17" t="s">
        <v>47</v>
      </c>
      <c r="E58" s="22" t="s">
        <v>106</v>
      </c>
      <c r="F58" s="23" t="s">
        <v>107</v>
      </c>
      <c r="G58" s="24">
        <v>10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26" t="s">
        <v>50</v>
      </c>
      <c r="E59" s="27" t="s">
        <v>47</v>
      </c>
    </row>
    <row r="60" spans="1:18" ht="51" x14ac:dyDescent="0.2">
      <c r="A60" s="28" t="s">
        <v>52</v>
      </c>
      <c r="E60" s="29" t="s">
        <v>108</v>
      </c>
    </row>
    <row r="61" spans="1:18" ht="76.5" x14ac:dyDescent="0.2">
      <c r="A61" t="s">
        <v>54</v>
      </c>
      <c r="E61" s="27" t="s">
        <v>109</v>
      </c>
    </row>
    <row r="62" spans="1:18" x14ac:dyDescent="0.2">
      <c r="A62" s="17" t="s">
        <v>45</v>
      </c>
      <c r="B62" s="21" t="s">
        <v>110</v>
      </c>
      <c r="C62" s="21" t="s">
        <v>111</v>
      </c>
      <c r="D62" s="17" t="s">
        <v>47</v>
      </c>
      <c r="E62" s="22" t="s">
        <v>112</v>
      </c>
      <c r="F62" s="23" t="s">
        <v>107</v>
      </c>
      <c r="G62" s="24">
        <v>6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26" t="s">
        <v>50</v>
      </c>
      <c r="E63" s="27" t="s">
        <v>113</v>
      </c>
    </row>
    <row r="64" spans="1:18" ht="51" x14ac:dyDescent="0.2">
      <c r="A64" s="28" t="s">
        <v>52</v>
      </c>
      <c r="E64" s="29" t="s">
        <v>114</v>
      </c>
    </row>
    <row r="65" spans="1:16" ht="63.75" x14ac:dyDescent="0.2">
      <c r="A65" t="s">
        <v>54</v>
      </c>
      <c r="E65" s="27" t="s">
        <v>115</v>
      </c>
    </row>
    <row r="66" spans="1:16" ht="25.5" x14ac:dyDescent="0.2">
      <c r="A66" s="17" t="s">
        <v>45</v>
      </c>
      <c r="B66" s="21" t="s">
        <v>116</v>
      </c>
      <c r="C66" s="21" t="s">
        <v>117</v>
      </c>
      <c r="D66" s="17" t="s">
        <v>47</v>
      </c>
      <c r="E66" s="22" t="s">
        <v>118</v>
      </c>
      <c r="F66" s="23" t="s">
        <v>119</v>
      </c>
      <c r="G66" s="24">
        <v>36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23</v>
      </c>
    </row>
    <row r="67" spans="1:16" ht="25.5" x14ac:dyDescent="0.2">
      <c r="A67" s="26" t="s">
        <v>50</v>
      </c>
      <c r="E67" s="27" t="s">
        <v>120</v>
      </c>
    </row>
    <row r="68" spans="1:16" ht="51" x14ac:dyDescent="0.2">
      <c r="A68" s="28" t="s">
        <v>52</v>
      </c>
      <c r="E68" s="29" t="s">
        <v>121</v>
      </c>
    </row>
    <row r="69" spans="1:16" ht="63.75" x14ac:dyDescent="0.2">
      <c r="A69" t="s">
        <v>54</v>
      </c>
      <c r="E69" s="27" t="s">
        <v>122</v>
      </c>
    </row>
    <row r="70" spans="1:16" ht="25.5" x14ac:dyDescent="0.2">
      <c r="A70" s="17" t="s">
        <v>45</v>
      </c>
      <c r="B70" s="21" t="s">
        <v>123</v>
      </c>
      <c r="C70" s="21" t="s">
        <v>124</v>
      </c>
      <c r="D70" s="17" t="s">
        <v>47</v>
      </c>
      <c r="E70" s="22" t="s">
        <v>125</v>
      </c>
      <c r="F70" s="23" t="s">
        <v>126</v>
      </c>
      <c r="G70" s="24">
        <v>2322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23</v>
      </c>
    </row>
    <row r="71" spans="1:16" ht="38.25" x14ac:dyDescent="0.2">
      <c r="A71" s="26" t="s">
        <v>50</v>
      </c>
      <c r="E71" s="27" t="s">
        <v>127</v>
      </c>
    </row>
    <row r="72" spans="1:16" ht="51" x14ac:dyDescent="0.2">
      <c r="A72" s="28" t="s">
        <v>52</v>
      </c>
      <c r="E72" s="29" t="s">
        <v>128</v>
      </c>
    </row>
    <row r="73" spans="1:16" ht="25.5" x14ac:dyDescent="0.2">
      <c r="A73" t="s">
        <v>54</v>
      </c>
      <c r="E73" s="27" t="s">
        <v>129</v>
      </c>
    </row>
    <row r="74" spans="1:16" x14ac:dyDescent="0.2">
      <c r="A74" s="17" t="s">
        <v>45</v>
      </c>
      <c r="B74" s="21" t="s">
        <v>130</v>
      </c>
      <c r="C74" s="21" t="s">
        <v>131</v>
      </c>
      <c r="D74" s="17" t="s">
        <v>47</v>
      </c>
      <c r="E74" s="22" t="s">
        <v>132</v>
      </c>
      <c r="F74" s="23" t="s">
        <v>133</v>
      </c>
      <c r="G74" s="24">
        <v>784</v>
      </c>
      <c r="H74" s="25">
        <v>0</v>
      </c>
      <c r="I74" s="25">
        <f>ROUND(ROUND(H74,2)*ROUND(G74,3),2)</f>
        <v>0</v>
      </c>
      <c r="O74">
        <f>(I74*21)/100</f>
        <v>0</v>
      </c>
      <c r="P74" t="s">
        <v>23</v>
      </c>
    </row>
    <row r="75" spans="1:16" ht="25.5" x14ac:dyDescent="0.2">
      <c r="A75" s="26" t="s">
        <v>50</v>
      </c>
      <c r="E75" s="27" t="s">
        <v>134</v>
      </c>
    </row>
    <row r="76" spans="1:16" ht="51" x14ac:dyDescent="0.2">
      <c r="A76" s="28" t="s">
        <v>52</v>
      </c>
      <c r="E76" s="29" t="s">
        <v>135</v>
      </c>
    </row>
    <row r="77" spans="1:16" ht="38.25" x14ac:dyDescent="0.2">
      <c r="A77" t="s">
        <v>54</v>
      </c>
      <c r="E77" s="27" t="s">
        <v>136</v>
      </c>
    </row>
    <row r="78" spans="1:16" x14ac:dyDescent="0.2">
      <c r="A78" s="17" t="s">
        <v>45</v>
      </c>
      <c r="B78" s="21" t="s">
        <v>137</v>
      </c>
      <c r="C78" s="21" t="s">
        <v>138</v>
      </c>
      <c r="D78" s="17" t="s">
        <v>47</v>
      </c>
      <c r="E78" s="22" t="s">
        <v>139</v>
      </c>
      <c r="F78" s="23" t="s">
        <v>119</v>
      </c>
      <c r="G78" s="24">
        <v>152</v>
      </c>
      <c r="H78" s="25">
        <v>0</v>
      </c>
      <c r="I78" s="25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6" t="s">
        <v>50</v>
      </c>
      <c r="E79" s="27" t="s">
        <v>140</v>
      </c>
    </row>
    <row r="80" spans="1:16" ht="51" x14ac:dyDescent="0.2">
      <c r="A80" s="28" t="s">
        <v>52</v>
      </c>
      <c r="E80" s="29" t="s">
        <v>141</v>
      </c>
    </row>
    <row r="81" spans="1:16" ht="25.5" x14ac:dyDescent="0.2">
      <c r="A81" t="s">
        <v>54</v>
      </c>
      <c r="E81" s="27" t="s">
        <v>142</v>
      </c>
    </row>
    <row r="82" spans="1:16" x14ac:dyDescent="0.2">
      <c r="A82" s="17" t="s">
        <v>45</v>
      </c>
      <c r="B82" s="21" t="s">
        <v>143</v>
      </c>
      <c r="C82" s="21" t="s">
        <v>144</v>
      </c>
      <c r="D82" s="17" t="s">
        <v>47</v>
      </c>
      <c r="E82" s="22" t="s">
        <v>145</v>
      </c>
      <c r="F82" s="23" t="s">
        <v>119</v>
      </c>
      <c r="G82" s="24">
        <v>1820</v>
      </c>
      <c r="H82" s="25">
        <v>0</v>
      </c>
      <c r="I82" s="25">
        <f>ROUND(ROUND(H82,2)*ROUND(G82,3),2)</f>
        <v>0</v>
      </c>
      <c r="O82">
        <f>(I82*21)/100</f>
        <v>0</v>
      </c>
      <c r="P82" t="s">
        <v>23</v>
      </c>
    </row>
    <row r="83" spans="1:16" ht="38.25" x14ac:dyDescent="0.2">
      <c r="A83" s="26" t="s">
        <v>50</v>
      </c>
      <c r="E83" s="27" t="s">
        <v>146</v>
      </c>
    </row>
    <row r="84" spans="1:16" ht="51" x14ac:dyDescent="0.2">
      <c r="A84" s="28" t="s">
        <v>52</v>
      </c>
      <c r="E84" s="29" t="s">
        <v>147</v>
      </c>
    </row>
    <row r="85" spans="1:16" ht="369.75" x14ac:dyDescent="0.2">
      <c r="A85" t="s">
        <v>54</v>
      </c>
      <c r="E85" s="27" t="s">
        <v>148</v>
      </c>
    </row>
    <row r="86" spans="1:16" x14ac:dyDescent="0.2">
      <c r="A86" s="17" t="s">
        <v>45</v>
      </c>
      <c r="B86" s="21" t="s">
        <v>149</v>
      </c>
      <c r="C86" s="21" t="s">
        <v>150</v>
      </c>
      <c r="D86" s="17" t="s">
        <v>47</v>
      </c>
      <c r="E86" s="22" t="s">
        <v>151</v>
      </c>
      <c r="F86" s="23" t="s">
        <v>152</v>
      </c>
      <c r="G86" s="24">
        <v>13230</v>
      </c>
      <c r="H86" s="25">
        <v>0</v>
      </c>
      <c r="I86" s="25">
        <f>ROUND(ROUND(H86,2)*ROUND(G86,3),2)</f>
        <v>0</v>
      </c>
      <c r="O86">
        <f>(I86*21)/100</f>
        <v>0</v>
      </c>
      <c r="P86" t="s">
        <v>23</v>
      </c>
    </row>
    <row r="87" spans="1:16" ht="76.5" x14ac:dyDescent="0.2">
      <c r="A87" s="26" t="s">
        <v>50</v>
      </c>
      <c r="E87" s="27" t="s">
        <v>153</v>
      </c>
    </row>
    <row r="88" spans="1:16" ht="51" x14ac:dyDescent="0.2">
      <c r="A88" s="28" t="s">
        <v>52</v>
      </c>
      <c r="E88" s="29" t="s">
        <v>154</v>
      </c>
    </row>
    <row r="89" spans="1:16" ht="25.5" x14ac:dyDescent="0.2">
      <c r="A89" t="s">
        <v>54</v>
      </c>
      <c r="E89" s="27" t="s">
        <v>155</v>
      </c>
    </row>
    <row r="90" spans="1:16" x14ac:dyDescent="0.2">
      <c r="A90" s="17" t="s">
        <v>45</v>
      </c>
      <c r="B90" s="21" t="s">
        <v>156</v>
      </c>
      <c r="C90" s="21" t="s">
        <v>157</v>
      </c>
      <c r="D90" s="17" t="s">
        <v>47</v>
      </c>
      <c r="E90" s="22" t="s">
        <v>158</v>
      </c>
      <c r="F90" s="23" t="s">
        <v>119</v>
      </c>
      <c r="G90" s="24">
        <v>185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23</v>
      </c>
    </row>
    <row r="91" spans="1:16" ht="38.25" x14ac:dyDescent="0.2">
      <c r="A91" s="26" t="s">
        <v>50</v>
      </c>
      <c r="E91" s="27" t="s">
        <v>146</v>
      </c>
    </row>
    <row r="92" spans="1:16" ht="51" x14ac:dyDescent="0.2">
      <c r="A92" s="28" t="s">
        <v>52</v>
      </c>
      <c r="E92" s="29" t="s">
        <v>159</v>
      </c>
    </row>
    <row r="93" spans="1:16" ht="369.75" x14ac:dyDescent="0.2">
      <c r="A93" t="s">
        <v>54</v>
      </c>
      <c r="E93" s="27" t="s">
        <v>160</v>
      </c>
    </row>
    <row r="94" spans="1:16" x14ac:dyDescent="0.2">
      <c r="A94" s="17" t="s">
        <v>45</v>
      </c>
      <c r="B94" s="21" t="s">
        <v>161</v>
      </c>
      <c r="C94" s="21" t="s">
        <v>162</v>
      </c>
      <c r="D94" s="17" t="s">
        <v>47</v>
      </c>
      <c r="E94" s="22" t="s">
        <v>163</v>
      </c>
      <c r="F94" s="23" t="s">
        <v>152</v>
      </c>
      <c r="G94" s="24">
        <v>2850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23</v>
      </c>
    </row>
    <row r="95" spans="1:16" ht="63.75" x14ac:dyDescent="0.2">
      <c r="A95" s="26" t="s">
        <v>50</v>
      </c>
      <c r="E95" s="27" t="s">
        <v>164</v>
      </c>
    </row>
    <row r="96" spans="1:16" ht="51" x14ac:dyDescent="0.2">
      <c r="A96" s="28" t="s">
        <v>52</v>
      </c>
      <c r="E96" s="29" t="s">
        <v>165</v>
      </c>
    </row>
    <row r="97" spans="1:16" ht="25.5" x14ac:dyDescent="0.2">
      <c r="A97" t="s">
        <v>54</v>
      </c>
      <c r="E97" s="27" t="s">
        <v>155</v>
      </c>
    </row>
    <row r="98" spans="1:16" x14ac:dyDescent="0.2">
      <c r="A98" s="17" t="s">
        <v>45</v>
      </c>
      <c r="B98" s="21" t="s">
        <v>166</v>
      </c>
      <c r="C98" s="21" t="s">
        <v>167</v>
      </c>
      <c r="D98" s="17" t="s">
        <v>47</v>
      </c>
      <c r="E98" s="22" t="s">
        <v>168</v>
      </c>
      <c r="F98" s="23" t="s">
        <v>119</v>
      </c>
      <c r="G98" s="24">
        <v>940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23</v>
      </c>
    </row>
    <row r="99" spans="1:16" ht="25.5" x14ac:dyDescent="0.2">
      <c r="A99" s="26" t="s">
        <v>50</v>
      </c>
      <c r="E99" s="27" t="s">
        <v>169</v>
      </c>
    </row>
    <row r="100" spans="1:16" ht="51" x14ac:dyDescent="0.2">
      <c r="A100" s="28" t="s">
        <v>52</v>
      </c>
      <c r="E100" s="29" t="s">
        <v>170</v>
      </c>
    </row>
    <row r="101" spans="1:16" ht="242.25" x14ac:dyDescent="0.2">
      <c r="A101" t="s">
        <v>54</v>
      </c>
      <c r="E101" s="27" t="s">
        <v>171</v>
      </c>
    </row>
    <row r="102" spans="1:16" x14ac:dyDescent="0.2">
      <c r="A102" s="17" t="s">
        <v>45</v>
      </c>
      <c r="B102" s="21" t="s">
        <v>172</v>
      </c>
      <c r="C102" s="21" t="s">
        <v>173</v>
      </c>
      <c r="D102" s="17" t="s">
        <v>47</v>
      </c>
      <c r="E102" s="22" t="s">
        <v>174</v>
      </c>
      <c r="F102" s="23" t="s">
        <v>100</v>
      </c>
      <c r="G102" s="24">
        <v>3125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23</v>
      </c>
    </row>
    <row r="103" spans="1:16" ht="38.25" x14ac:dyDescent="0.2">
      <c r="A103" s="26" t="s">
        <v>50</v>
      </c>
      <c r="E103" s="27" t="s">
        <v>175</v>
      </c>
    </row>
    <row r="104" spans="1:16" ht="51" x14ac:dyDescent="0.2">
      <c r="A104" s="28" t="s">
        <v>52</v>
      </c>
      <c r="E104" s="29" t="s">
        <v>176</v>
      </c>
    </row>
    <row r="105" spans="1:16" ht="38.25" x14ac:dyDescent="0.2">
      <c r="A105" t="s">
        <v>54</v>
      </c>
      <c r="E105" s="27" t="s">
        <v>177</v>
      </c>
    </row>
    <row r="106" spans="1:16" x14ac:dyDescent="0.2">
      <c r="A106" s="17" t="s">
        <v>45</v>
      </c>
      <c r="B106" s="21" t="s">
        <v>178</v>
      </c>
      <c r="C106" s="21" t="s">
        <v>179</v>
      </c>
      <c r="D106" s="17" t="s">
        <v>47</v>
      </c>
      <c r="E106" s="22" t="s">
        <v>180</v>
      </c>
      <c r="F106" s="23" t="s">
        <v>100</v>
      </c>
      <c r="G106" s="24">
        <v>138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23</v>
      </c>
    </row>
    <row r="107" spans="1:16" ht="25.5" x14ac:dyDescent="0.2">
      <c r="A107" s="26" t="s">
        <v>50</v>
      </c>
      <c r="E107" s="27" t="s">
        <v>181</v>
      </c>
    </row>
    <row r="108" spans="1:16" ht="51" x14ac:dyDescent="0.2">
      <c r="A108" s="28" t="s">
        <v>52</v>
      </c>
      <c r="E108" s="29" t="s">
        <v>182</v>
      </c>
    </row>
    <row r="109" spans="1:16" ht="25.5" x14ac:dyDescent="0.2">
      <c r="A109" t="s">
        <v>54</v>
      </c>
      <c r="E109" s="27" t="s">
        <v>183</v>
      </c>
    </row>
    <row r="110" spans="1:16" x14ac:dyDescent="0.2">
      <c r="A110" s="17" t="s">
        <v>45</v>
      </c>
      <c r="B110" s="21" t="s">
        <v>184</v>
      </c>
      <c r="C110" s="21" t="s">
        <v>185</v>
      </c>
      <c r="D110" s="17" t="s">
        <v>47</v>
      </c>
      <c r="E110" s="22" t="s">
        <v>186</v>
      </c>
      <c r="F110" s="23" t="s">
        <v>100</v>
      </c>
      <c r="G110" s="24">
        <v>1000</v>
      </c>
      <c r="H110" s="25">
        <v>0</v>
      </c>
      <c r="I110" s="25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6" t="s">
        <v>50</v>
      </c>
      <c r="E111" s="27" t="s">
        <v>47</v>
      </c>
    </row>
    <row r="112" spans="1:16" ht="51" x14ac:dyDescent="0.2">
      <c r="A112" s="28" t="s">
        <v>52</v>
      </c>
      <c r="E112" s="29" t="s">
        <v>102</v>
      </c>
    </row>
    <row r="113" spans="1:16" x14ac:dyDescent="0.2">
      <c r="A113" t="s">
        <v>54</v>
      </c>
      <c r="E113" s="27" t="s">
        <v>187</v>
      </c>
    </row>
    <row r="114" spans="1:16" x14ac:dyDescent="0.2">
      <c r="A114" s="17" t="s">
        <v>45</v>
      </c>
      <c r="B114" s="21" t="s">
        <v>188</v>
      </c>
      <c r="C114" s="21" t="s">
        <v>189</v>
      </c>
      <c r="D114" s="17" t="s">
        <v>47</v>
      </c>
      <c r="E114" s="22" t="s">
        <v>190</v>
      </c>
      <c r="F114" s="23" t="s">
        <v>100</v>
      </c>
      <c r="G114" s="24">
        <v>241</v>
      </c>
      <c r="H114" s="25">
        <v>0</v>
      </c>
      <c r="I114" s="25">
        <f>ROUND(ROUND(H114,2)*ROUND(G114,3),2)</f>
        <v>0</v>
      </c>
      <c r="O114">
        <f>(I114*21)/100</f>
        <v>0</v>
      </c>
      <c r="P114" t="s">
        <v>23</v>
      </c>
    </row>
    <row r="115" spans="1:16" x14ac:dyDescent="0.2">
      <c r="A115" s="26" t="s">
        <v>50</v>
      </c>
      <c r="E115" s="27" t="s">
        <v>47</v>
      </c>
    </row>
    <row r="116" spans="1:16" ht="51" x14ac:dyDescent="0.2">
      <c r="A116" s="28" t="s">
        <v>52</v>
      </c>
      <c r="E116" s="29" t="s">
        <v>191</v>
      </c>
    </row>
    <row r="117" spans="1:16" ht="38.25" x14ac:dyDescent="0.2">
      <c r="A117" t="s">
        <v>54</v>
      </c>
      <c r="E117" s="27" t="s">
        <v>192</v>
      </c>
    </row>
    <row r="118" spans="1:16" x14ac:dyDescent="0.2">
      <c r="A118" s="17" t="s">
        <v>45</v>
      </c>
      <c r="B118" s="21" t="s">
        <v>193</v>
      </c>
      <c r="C118" s="21" t="s">
        <v>194</v>
      </c>
      <c r="D118" s="17" t="s">
        <v>47</v>
      </c>
      <c r="E118" s="22" t="s">
        <v>195</v>
      </c>
      <c r="F118" s="23" t="s">
        <v>100</v>
      </c>
      <c r="G118" s="24">
        <v>680</v>
      </c>
      <c r="H118" s="25">
        <v>0</v>
      </c>
      <c r="I118" s="25">
        <f>ROUND(ROUND(H118,2)*ROUND(G118,3),2)</f>
        <v>0</v>
      </c>
      <c r="O118">
        <f>(I118*21)/100</f>
        <v>0</v>
      </c>
      <c r="P118" t="s">
        <v>23</v>
      </c>
    </row>
    <row r="119" spans="1:16" x14ac:dyDescent="0.2">
      <c r="A119" s="26" t="s">
        <v>50</v>
      </c>
      <c r="E119" s="27" t="s">
        <v>47</v>
      </c>
    </row>
    <row r="120" spans="1:16" ht="51" x14ac:dyDescent="0.2">
      <c r="A120" s="28" t="s">
        <v>52</v>
      </c>
      <c r="E120" s="29" t="s">
        <v>196</v>
      </c>
    </row>
    <row r="121" spans="1:16" ht="38.25" x14ac:dyDescent="0.2">
      <c r="A121" t="s">
        <v>54</v>
      </c>
      <c r="E121" s="27" t="s">
        <v>197</v>
      </c>
    </row>
    <row r="122" spans="1:16" x14ac:dyDescent="0.2">
      <c r="A122" s="17" t="s">
        <v>45</v>
      </c>
      <c r="B122" s="21" t="s">
        <v>198</v>
      </c>
      <c r="C122" s="21" t="s">
        <v>199</v>
      </c>
      <c r="D122" s="17" t="s">
        <v>47</v>
      </c>
      <c r="E122" s="22" t="s">
        <v>200</v>
      </c>
      <c r="F122" s="23" t="s">
        <v>100</v>
      </c>
      <c r="G122" s="24">
        <v>1000</v>
      </c>
      <c r="H122" s="25">
        <v>0</v>
      </c>
      <c r="I122" s="25">
        <f>ROUND(ROUND(H122,2)*ROUND(G122,3),2)</f>
        <v>0</v>
      </c>
      <c r="O122">
        <f>(I122*21)/100</f>
        <v>0</v>
      </c>
      <c r="P122" t="s">
        <v>23</v>
      </c>
    </row>
    <row r="123" spans="1:16" x14ac:dyDescent="0.2">
      <c r="A123" s="26" t="s">
        <v>50</v>
      </c>
      <c r="E123" s="27" t="s">
        <v>47</v>
      </c>
    </row>
    <row r="124" spans="1:16" ht="51" x14ac:dyDescent="0.2">
      <c r="A124" s="28" t="s">
        <v>52</v>
      </c>
      <c r="E124" s="29" t="s">
        <v>201</v>
      </c>
    </row>
    <row r="125" spans="1:16" ht="25.5" x14ac:dyDescent="0.2">
      <c r="A125" t="s">
        <v>54</v>
      </c>
      <c r="E125" s="27" t="s">
        <v>202</v>
      </c>
    </row>
    <row r="126" spans="1:16" x14ac:dyDescent="0.2">
      <c r="A126" s="17" t="s">
        <v>45</v>
      </c>
      <c r="B126" s="21" t="s">
        <v>203</v>
      </c>
      <c r="C126" s="21" t="s">
        <v>204</v>
      </c>
      <c r="D126" s="17" t="s">
        <v>47</v>
      </c>
      <c r="E126" s="22" t="s">
        <v>205</v>
      </c>
      <c r="F126" s="23" t="s">
        <v>100</v>
      </c>
      <c r="G126" s="24">
        <v>241</v>
      </c>
      <c r="H126" s="25">
        <v>0</v>
      </c>
      <c r="I126" s="25">
        <f>ROUND(ROUND(H126,2)*ROUND(G126,3),2)</f>
        <v>0</v>
      </c>
      <c r="O126">
        <f>(I126*21)/100</f>
        <v>0</v>
      </c>
      <c r="P126" t="s">
        <v>23</v>
      </c>
    </row>
    <row r="127" spans="1:16" x14ac:dyDescent="0.2">
      <c r="A127" s="26" t="s">
        <v>50</v>
      </c>
      <c r="E127" s="27" t="s">
        <v>206</v>
      </c>
    </row>
    <row r="128" spans="1:16" ht="51" x14ac:dyDescent="0.2">
      <c r="A128" s="28" t="s">
        <v>52</v>
      </c>
      <c r="E128" s="29" t="s">
        <v>191</v>
      </c>
    </row>
    <row r="129" spans="1:18" ht="25.5" x14ac:dyDescent="0.2">
      <c r="A129" t="s">
        <v>54</v>
      </c>
      <c r="E129" s="27" t="s">
        <v>207</v>
      </c>
    </row>
    <row r="130" spans="1:18" x14ac:dyDescent="0.2">
      <c r="A130" s="17" t="s">
        <v>45</v>
      </c>
      <c r="B130" s="21" t="s">
        <v>208</v>
      </c>
      <c r="C130" s="21" t="s">
        <v>209</v>
      </c>
      <c r="D130" s="17" t="s">
        <v>47</v>
      </c>
      <c r="E130" s="22" t="s">
        <v>210</v>
      </c>
      <c r="F130" s="23" t="s">
        <v>100</v>
      </c>
      <c r="G130" s="24">
        <v>90</v>
      </c>
      <c r="H130" s="25">
        <v>0</v>
      </c>
      <c r="I130" s="25">
        <f>ROUND(ROUND(H130,2)*ROUND(G130,3),2)</f>
        <v>0</v>
      </c>
      <c r="O130">
        <f>(I130*21)/100</f>
        <v>0</v>
      </c>
      <c r="P130" t="s">
        <v>23</v>
      </c>
    </row>
    <row r="131" spans="1:18" x14ac:dyDescent="0.2">
      <c r="A131" s="26" t="s">
        <v>50</v>
      </c>
      <c r="E131" s="27" t="s">
        <v>211</v>
      </c>
    </row>
    <row r="132" spans="1:18" ht="51" x14ac:dyDescent="0.2">
      <c r="A132" s="28" t="s">
        <v>52</v>
      </c>
      <c r="E132" s="29" t="s">
        <v>212</v>
      </c>
    </row>
    <row r="133" spans="1:18" ht="38.25" x14ac:dyDescent="0.2">
      <c r="A133" t="s">
        <v>54</v>
      </c>
      <c r="E133" s="27" t="s">
        <v>213</v>
      </c>
    </row>
    <row r="134" spans="1:18" ht="12.75" customHeight="1" x14ac:dyDescent="0.2">
      <c r="A134" s="5" t="s">
        <v>43</v>
      </c>
      <c r="B134" s="5"/>
      <c r="C134" s="30" t="s">
        <v>23</v>
      </c>
      <c r="D134" s="5"/>
      <c r="E134" s="19" t="s">
        <v>214</v>
      </c>
      <c r="F134" s="5"/>
      <c r="G134" s="5"/>
      <c r="H134" s="5"/>
      <c r="I134" s="31">
        <f>0+Q134</f>
        <v>0</v>
      </c>
      <c r="O134">
        <f>0+R134</f>
        <v>0</v>
      </c>
      <c r="Q134">
        <f>0+I135+I139+I143+I147+I151+I155+I159+I163</f>
        <v>0</v>
      </c>
      <c r="R134">
        <f>0+O135+O139+O143+O147+O151+O155+O159+O163</f>
        <v>0</v>
      </c>
    </row>
    <row r="135" spans="1:18" x14ac:dyDescent="0.2">
      <c r="A135" s="17" t="s">
        <v>45</v>
      </c>
      <c r="B135" s="21" t="s">
        <v>215</v>
      </c>
      <c r="C135" s="21" t="s">
        <v>216</v>
      </c>
      <c r="D135" s="17" t="s">
        <v>47</v>
      </c>
      <c r="E135" s="22" t="s">
        <v>217</v>
      </c>
      <c r="F135" s="23" t="s">
        <v>63</v>
      </c>
      <c r="G135" s="24">
        <v>5</v>
      </c>
      <c r="H135" s="25">
        <v>0</v>
      </c>
      <c r="I135" s="25">
        <f>ROUND(ROUND(H135,2)*ROUND(G135,3),2)</f>
        <v>0</v>
      </c>
      <c r="O135">
        <f>(I135*21)/100</f>
        <v>0</v>
      </c>
      <c r="P135" t="s">
        <v>23</v>
      </c>
    </row>
    <row r="136" spans="1:18" ht="25.5" x14ac:dyDescent="0.2">
      <c r="A136" s="26" t="s">
        <v>50</v>
      </c>
      <c r="E136" s="27" t="s">
        <v>218</v>
      </c>
    </row>
    <row r="137" spans="1:18" ht="51" x14ac:dyDescent="0.2">
      <c r="A137" s="28" t="s">
        <v>52</v>
      </c>
      <c r="E137" s="29" t="s">
        <v>82</v>
      </c>
    </row>
    <row r="138" spans="1:18" ht="38.25" x14ac:dyDescent="0.2">
      <c r="A138" t="s">
        <v>54</v>
      </c>
      <c r="E138" s="27" t="s">
        <v>219</v>
      </c>
    </row>
    <row r="139" spans="1:18" x14ac:dyDescent="0.2">
      <c r="A139" s="17" t="s">
        <v>45</v>
      </c>
      <c r="B139" s="21" t="s">
        <v>220</v>
      </c>
      <c r="C139" s="21" t="s">
        <v>221</v>
      </c>
      <c r="D139" s="17" t="s">
        <v>47</v>
      </c>
      <c r="E139" s="22" t="s">
        <v>222</v>
      </c>
      <c r="F139" s="23" t="s">
        <v>100</v>
      </c>
      <c r="G139" s="24">
        <v>55</v>
      </c>
      <c r="H139" s="25">
        <v>0</v>
      </c>
      <c r="I139" s="25">
        <f>ROUND(ROUND(H139,2)*ROUND(G139,3),2)</f>
        <v>0</v>
      </c>
      <c r="O139">
        <f>(I139*21)/100</f>
        <v>0</v>
      </c>
      <c r="P139" t="s">
        <v>23</v>
      </c>
    </row>
    <row r="140" spans="1:18" x14ac:dyDescent="0.2">
      <c r="A140" s="26" t="s">
        <v>50</v>
      </c>
      <c r="E140" s="27" t="s">
        <v>223</v>
      </c>
    </row>
    <row r="141" spans="1:18" ht="51" x14ac:dyDescent="0.2">
      <c r="A141" s="28" t="s">
        <v>52</v>
      </c>
      <c r="E141" s="29" t="s">
        <v>224</v>
      </c>
    </row>
    <row r="142" spans="1:18" ht="25.5" x14ac:dyDescent="0.2">
      <c r="A142" t="s">
        <v>54</v>
      </c>
      <c r="E142" s="27" t="s">
        <v>225</v>
      </c>
    </row>
    <row r="143" spans="1:18" x14ac:dyDescent="0.2">
      <c r="A143" s="17" t="s">
        <v>45</v>
      </c>
      <c r="B143" s="21" t="s">
        <v>226</v>
      </c>
      <c r="C143" s="21" t="s">
        <v>227</v>
      </c>
      <c r="D143" s="17" t="s">
        <v>47</v>
      </c>
      <c r="E143" s="22" t="s">
        <v>228</v>
      </c>
      <c r="F143" s="23" t="s">
        <v>229</v>
      </c>
      <c r="G143" s="24">
        <v>35</v>
      </c>
      <c r="H143" s="25">
        <v>0</v>
      </c>
      <c r="I143" s="25">
        <f>ROUND(ROUND(H143,2)*ROUND(G143,3),2)</f>
        <v>0</v>
      </c>
      <c r="O143">
        <f>(I143*21)/100</f>
        <v>0</v>
      </c>
      <c r="P143" t="s">
        <v>23</v>
      </c>
    </row>
    <row r="144" spans="1:18" x14ac:dyDescent="0.2">
      <c r="A144" s="26" t="s">
        <v>50</v>
      </c>
      <c r="E144" s="27" t="s">
        <v>230</v>
      </c>
    </row>
    <row r="145" spans="1:16" ht="51" x14ac:dyDescent="0.2">
      <c r="A145" s="28" t="s">
        <v>52</v>
      </c>
      <c r="E145" s="29" t="s">
        <v>231</v>
      </c>
    </row>
    <row r="146" spans="1:16" ht="51" x14ac:dyDescent="0.2">
      <c r="A146" t="s">
        <v>54</v>
      </c>
      <c r="E146" s="27" t="s">
        <v>232</v>
      </c>
    </row>
    <row r="147" spans="1:16" ht="25.5" x14ac:dyDescent="0.2">
      <c r="A147" s="17" t="s">
        <v>45</v>
      </c>
      <c r="B147" s="21" t="s">
        <v>233</v>
      </c>
      <c r="C147" s="21" t="s">
        <v>234</v>
      </c>
      <c r="D147" s="17" t="s">
        <v>47</v>
      </c>
      <c r="E147" s="22" t="s">
        <v>235</v>
      </c>
      <c r="F147" s="23" t="s">
        <v>229</v>
      </c>
      <c r="G147" s="24">
        <v>28</v>
      </c>
      <c r="H147" s="25">
        <v>0</v>
      </c>
      <c r="I147" s="25">
        <f>ROUND(ROUND(H147,2)*ROUND(G147,3),2)</f>
        <v>0</v>
      </c>
      <c r="O147">
        <f>(I147*21)/100</f>
        <v>0</v>
      </c>
      <c r="P147" t="s">
        <v>23</v>
      </c>
    </row>
    <row r="148" spans="1:16" x14ac:dyDescent="0.2">
      <c r="A148" s="26" t="s">
        <v>50</v>
      </c>
      <c r="E148" s="27" t="s">
        <v>236</v>
      </c>
    </row>
    <row r="149" spans="1:16" ht="51" x14ac:dyDescent="0.2">
      <c r="A149" s="28" t="s">
        <v>52</v>
      </c>
      <c r="E149" s="29" t="s">
        <v>237</v>
      </c>
    </row>
    <row r="150" spans="1:16" ht="63.75" x14ac:dyDescent="0.2">
      <c r="A150" t="s">
        <v>54</v>
      </c>
      <c r="E150" s="27" t="s">
        <v>238</v>
      </c>
    </row>
    <row r="151" spans="1:16" ht="25.5" x14ac:dyDescent="0.2">
      <c r="A151" s="17" t="s">
        <v>45</v>
      </c>
      <c r="B151" s="21" t="s">
        <v>239</v>
      </c>
      <c r="C151" s="21" t="s">
        <v>234</v>
      </c>
      <c r="D151" s="17" t="s">
        <v>29</v>
      </c>
      <c r="E151" s="22" t="s">
        <v>235</v>
      </c>
      <c r="F151" s="23" t="s">
        <v>229</v>
      </c>
      <c r="G151" s="24">
        <v>50</v>
      </c>
      <c r="H151" s="25">
        <v>0</v>
      </c>
      <c r="I151" s="25">
        <f>ROUND(ROUND(H151,2)*ROUND(G151,3),2)</f>
        <v>0</v>
      </c>
      <c r="O151">
        <f>(I151*21)/100</f>
        <v>0</v>
      </c>
      <c r="P151" t="s">
        <v>23</v>
      </c>
    </row>
    <row r="152" spans="1:16" x14ac:dyDescent="0.2">
      <c r="A152" s="26" t="s">
        <v>50</v>
      </c>
      <c r="E152" s="27" t="s">
        <v>240</v>
      </c>
    </row>
    <row r="153" spans="1:16" ht="51" x14ac:dyDescent="0.2">
      <c r="A153" s="28" t="s">
        <v>52</v>
      </c>
      <c r="E153" s="29" t="s">
        <v>241</v>
      </c>
    </row>
    <row r="154" spans="1:16" ht="63.75" x14ac:dyDescent="0.2">
      <c r="A154" t="s">
        <v>54</v>
      </c>
      <c r="E154" s="27" t="s">
        <v>238</v>
      </c>
    </row>
    <row r="155" spans="1:16" x14ac:dyDescent="0.2">
      <c r="A155" s="17" t="s">
        <v>45</v>
      </c>
      <c r="B155" s="21" t="s">
        <v>242</v>
      </c>
      <c r="C155" s="21" t="s">
        <v>243</v>
      </c>
      <c r="D155" s="17" t="s">
        <v>47</v>
      </c>
      <c r="E155" s="22" t="s">
        <v>244</v>
      </c>
      <c r="F155" s="23" t="s">
        <v>229</v>
      </c>
      <c r="G155" s="24">
        <v>27.5</v>
      </c>
      <c r="H155" s="25">
        <v>0</v>
      </c>
      <c r="I155" s="25">
        <f>ROUND(ROUND(H155,2)*ROUND(G155,3),2)</f>
        <v>0</v>
      </c>
      <c r="O155">
        <f>(I155*21)/100</f>
        <v>0</v>
      </c>
      <c r="P155" t="s">
        <v>23</v>
      </c>
    </row>
    <row r="156" spans="1:16" x14ac:dyDescent="0.2">
      <c r="A156" s="26" t="s">
        <v>50</v>
      </c>
      <c r="E156" s="27" t="s">
        <v>245</v>
      </c>
    </row>
    <row r="157" spans="1:16" ht="51" x14ac:dyDescent="0.2">
      <c r="A157" s="28" t="s">
        <v>52</v>
      </c>
      <c r="E157" s="29" t="s">
        <v>246</v>
      </c>
    </row>
    <row r="158" spans="1:16" ht="63.75" x14ac:dyDescent="0.2">
      <c r="A158" t="s">
        <v>54</v>
      </c>
      <c r="E158" s="27" t="s">
        <v>238</v>
      </c>
    </row>
    <row r="159" spans="1:16" x14ac:dyDescent="0.2">
      <c r="A159" s="17" t="s">
        <v>45</v>
      </c>
      <c r="B159" s="21" t="s">
        <v>247</v>
      </c>
      <c r="C159" s="21" t="s">
        <v>248</v>
      </c>
      <c r="D159" s="17" t="s">
        <v>47</v>
      </c>
      <c r="E159" s="22" t="s">
        <v>249</v>
      </c>
      <c r="F159" s="23" t="s">
        <v>229</v>
      </c>
      <c r="G159" s="24">
        <v>65</v>
      </c>
      <c r="H159" s="25">
        <v>0</v>
      </c>
      <c r="I159" s="25">
        <f>ROUND(ROUND(H159,2)*ROUND(G159,3),2)</f>
        <v>0</v>
      </c>
      <c r="O159">
        <f>(I159*21)/100</f>
        <v>0</v>
      </c>
      <c r="P159" t="s">
        <v>23</v>
      </c>
    </row>
    <row r="160" spans="1:16" x14ac:dyDescent="0.2">
      <c r="A160" s="26" t="s">
        <v>50</v>
      </c>
      <c r="E160" s="27" t="s">
        <v>245</v>
      </c>
    </row>
    <row r="161" spans="1:18" ht="51" x14ac:dyDescent="0.2">
      <c r="A161" s="28" t="s">
        <v>52</v>
      </c>
      <c r="E161" s="29" t="s">
        <v>250</v>
      </c>
    </row>
    <row r="162" spans="1:18" ht="63.75" x14ac:dyDescent="0.2">
      <c r="A162" t="s">
        <v>54</v>
      </c>
      <c r="E162" s="27" t="s">
        <v>238</v>
      </c>
    </row>
    <row r="163" spans="1:18" x14ac:dyDescent="0.2">
      <c r="A163" s="17" t="s">
        <v>45</v>
      </c>
      <c r="B163" s="21" t="s">
        <v>251</v>
      </c>
      <c r="C163" s="21" t="s">
        <v>252</v>
      </c>
      <c r="D163" s="17" t="s">
        <v>47</v>
      </c>
      <c r="E163" s="22" t="s">
        <v>253</v>
      </c>
      <c r="F163" s="23" t="s">
        <v>107</v>
      </c>
      <c r="G163" s="24">
        <v>5</v>
      </c>
      <c r="H163" s="25">
        <v>0</v>
      </c>
      <c r="I163" s="25">
        <f>ROUND(ROUND(H163,2)*ROUND(G163,3),2)</f>
        <v>0</v>
      </c>
      <c r="O163">
        <f>(I163*21)/100</f>
        <v>0</v>
      </c>
      <c r="P163" t="s">
        <v>23</v>
      </c>
    </row>
    <row r="164" spans="1:18" ht="63.75" x14ac:dyDescent="0.2">
      <c r="A164" s="26" t="s">
        <v>50</v>
      </c>
      <c r="E164" s="27" t="s">
        <v>254</v>
      </c>
    </row>
    <row r="165" spans="1:18" ht="51" x14ac:dyDescent="0.2">
      <c r="A165" s="28" t="s">
        <v>52</v>
      </c>
      <c r="E165" s="29" t="s">
        <v>255</v>
      </c>
    </row>
    <row r="166" spans="1:18" ht="153" x14ac:dyDescent="0.2">
      <c r="A166" t="s">
        <v>54</v>
      </c>
      <c r="E166" s="27" t="s">
        <v>256</v>
      </c>
    </row>
    <row r="167" spans="1:18" ht="12.75" customHeight="1" x14ac:dyDescent="0.2">
      <c r="A167" s="5" t="s">
        <v>43</v>
      </c>
      <c r="B167" s="5"/>
      <c r="C167" s="30" t="s">
        <v>22</v>
      </c>
      <c r="D167" s="5"/>
      <c r="E167" s="19" t="s">
        <v>257</v>
      </c>
      <c r="F167" s="5"/>
      <c r="G167" s="5"/>
      <c r="H167" s="5"/>
      <c r="I167" s="31">
        <f>0+Q167</f>
        <v>0</v>
      </c>
      <c r="O167">
        <f>0+R167</f>
        <v>0</v>
      </c>
      <c r="Q167">
        <f>0+I168+I172+I176+I180+I184+I188+I192</f>
        <v>0</v>
      </c>
      <c r="R167">
        <f>0+O168+O172+O176+O180+O184+O188+O192</f>
        <v>0</v>
      </c>
    </row>
    <row r="168" spans="1:18" x14ac:dyDescent="0.2">
      <c r="A168" s="17" t="s">
        <v>45</v>
      </c>
      <c r="B168" s="21" t="s">
        <v>258</v>
      </c>
      <c r="C168" s="21" t="s">
        <v>259</v>
      </c>
      <c r="D168" s="17" t="s">
        <v>47</v>
      </c>
      <c r="E168" s="22" t="s">
        <v>260</v>
      </c>
      <c r="F168" s="23" t="s">
        <v>119</v>
      </c>
      <c r="G168" s="24">
        <v>2.7</v>
      </c>
      <c r="H168" s="25">
        <v>0</v>
      </c>
      <c r="I168" s="25">
        <f>ROUND(ROUND(H168,2)*ROUND(G168,3),2)</f>
        <v>0</v>
      </c>
      <c r="O168">
        <f>(I168*21)/100</f>
        <v>0</v>
      </c>
      <c r="P168" t="s">
        <v>23</v>
      </c>
    </row>
    <row r="169" spans="1:18" ht="38.25" x14ac:dyDescent="0.2">
      <c r="A169" s="26" t="s">
        <v>50</v>
      </c>
      <c r="E169" s="27" t="s">
        <v>261</v>
      </c>
    </row>
    <row r="170" spans="1:18" ht="51" x14ac:dyDescent="0.2">
      <c r="A170" s="28" t="s">
        <v>52</v>
      </c>
      <c r="E170" s="29" t="s">
        <v>262</v>
      </c>
    </row>
    <row r="171" spans="1:18" ht="382.5" x14ac:dyDescent="0.2">
      <c r="A171" t="s">
        <v>54</v>
      </c>
      <c r="E171" s="27" t="s">
        <v>263</v>
      </c>
    </row>
    <row r="172" spans="1:18" x14ac:dyDescent="0.2">
      <c r="A172" s="17" t="s">
        <v>45</v>
      </c>
      <c r="B172" s="21" t="s">
        <v>264</v>
      </c>
      <c r="C172" s="21" t="s">
        <v>265</v>
      </c>
      <c r="D172" s="17" t="s">
        <v>47</v>
      </c>
      <c r="E172" s="22" t="s">
        <v>266</v>
      </c>
      <c r="F172" s="23" t="s">
        <v>63</v>
      </c>
      <c r="G172" s="24">
        <v>0.2</v>
      </c>
      <c r="H172" s="25">
        <v>0</v>
      </c>
      <c r="I172" s="25">
        <f>ROUND(ROUND(H172,2)*ROUND(G172,3),2)</f>
        <v>0</v>
      </c>
      <c r="O172">
        <f>(I172*21)/100</f>
        <v>0</v>
      </c>
      <c r="P172" t="s">
        <v>23</v>
      </c>
    </row>
    <row r="173" spans="1:18" x14ac:dyDescent="0.2">
      <c r="A173" s="26" t="s">
        <v>50</v>
      </c>
      <c r="E173" s="27" t="s">
        <v>267</v>
      </c>
    </row>
    <row r="174" spans="1:18" ht="51" x14ac:dyDescent="0.2">
      <c r="A174" s="28" t="s">
        <v>52</v>
      </c>
      <c r="E174" s="29" t="s">
        <v>268</v>
      </c>
    </row>
    <row r="175" spans="1:18" ht="242.25" x14ac:dyDescent="0.2">
      <c r="A175" t="s">
        <v>54</v>
      </c>
      <c r="E175" s="27" t="s">
        <v>269</v>
      </c>
    </row>
    <row r="176" spans="1:18" x14ac:dyDescent="0.2">
      <c r="A176" s="17" t="s">
        <v>45</v>
      </c>
      <c r="B176" s="21" t="s">
        <v>270</v>
      </c>
      <c r="C176" s="21" t="s">
        <v>271</v>
      </c>
      <c r="D176" s="17" t="s">
        <v>47</v>
      </c>
      <c r="E176" s="22" t="s">
        <v>272</v>
      </c>
      <c r="F176" s="23" t="s">
        <v>119</v>
      </c>
      <c r="G176" s="24">
        <v>57.5</v>
      </c>
      <c r="H176" s="25">
        <v>0</v>
      </c>
      <c r="I176" s="25">
        <f>ROUND(ROUND(H176,2)*ROUND(G176,3),2)</f>
        <v>0</v>
      </c>
      <c r="O176">
        <f>(I176*21)/100</f>
        <v>0</v>
      </c>
      <c r="P176" t="s">
        <v>23</v>
      </c>
    </row>
    <row r="177" spans="1:16" ht="25.5" x14ac:dyDescent="0.2">
      <c r="A177" s="26" t="s">
        <v>50</v>
      </c>
      <c r="E177" s="27" t="s">
        <v>273</v>
      </c>
    </row>
    <row r="178" spans="1:16" ht="51" x14ac:dyDescent="0.2">
      <c r="A178" s="28" t="s">
        <v>52</v>
      </c>
      <c r="E178" s="29" t="s">
        <v>274</v>
      </c>
    </row>
    <row r="179" spans="1:16" ht="369.75" x14ac:dyDescent="0.2">
      <c r="A179" t="s">
        <v>54</v>
      </c>
      <c r="E179" s="27" t="s">
        <v>275</v>
      </c>
    </row>
    <row r="180" spans="1:16" x14ac:dyDescent="0.2">
      <c r="A180" s="17" t="s">
        <v>45</v>
      </c>
      <c r="B180" s="21" t="s">
        <v>276</v>
      </c>
      <c r="C180" s="21" t="s">
        <v>277</v>
      </c>
      <c r="D180" s="17" t="s">
        <v>47</v>
      </c>
      <c r="E180" s="22" t="s">
        <v>278</v>
      </c>
      <c r="F180" s="23" t="s">
        <v>63</v>
      </c>
      <c r="G180" s="24">
        <v>6.6</v>
      </c>
      <c r="H180" s="25">
        <v>0</v>
      </c>
      <c r="I180" s="25">
        <f>ROUND(ROUND(H180,2)*ROUND(G180,3),2)</f>
        <v>0</v>
      </c>
      <c r="O180">
        <f>(I180*21)/100</f>
        <v>0</v>
      </c>
      <c r="P180" t="s">
        <v>23</v>
      </c>
    </row>
    <row r="181" spans="1:16" x14ac:dyDescent="0.2">
      <c r="A181" s="26" t="s">
        <v>50</v>
      </c>
      <c r="E181" s="27" t="s">
        <v>279</v>
      </c>
    </row>
    <row r="182" spans="1:16" ht="51" x14ac:dyDescent="0.2">
      <c r="A182" s="28" t="s">
        <v>52</v>
      </c>
      <c r="E182" s="29" t="s">
        <v>280</v>
      </c>
    </row>
    <row r="183" spans="1:16" ht="267.75" x14ac:dyDescent="0.2">
      <c r="A183" t="s">
        <v>54</v>
      </c>
      <c r="E183" s="27" t="s">
        <v>281</v>
      </c>
    </row>
    <row r="184" spans="1:16" x14ac:dyDescent="0.2">
      <c r="A184" s="17" t="s">
        <v>45</v>
      </c>
      <c r="B184" s="21" t="s">
        <v>282</v>
      </c>
      <c r="C184" s="21" t="s">
        <v>283</v>
      </c>
      <c r="D184" s="17" t="s">
        <v>47</v>
      </c>
      <c r="E184" s="22" t="s">
        <v>284</v>
      </c>
      <c r="F184" s="23" t="s">
        <v>285</v>
      </c>
      <c r="G184" s="24">
        <v>1000</v>
      </c>
      <c r="H184" s="25">
        <v>0</v>
      </c>
      <c r="I184" s="25">
        <f>ROUND(ROUND(H184,2)*ROUND(G184,3),2)</f>
        <v>0</v>
      </c>
      <c r="O184">
        <f>(I184*21)/100</f>
        <v>0</v>
      </c>
      <c r="P184" t="s">
        <v>23</v>
      </c>
    </row>
    <row r="185" spans="1:16" ht="25.5" x14ac:dyDescent="0.2">
      <c r="A185" s="26" t="s">
        <v>50</v>
      </c>
      <c r="E185" s="27" t="s">
        <v>286</v>
      </c>
    </row>
    <row r="186" spans="1:16" ht="51" x14ac:dyDescent="0.2">
      <c r="A186" s="28" t="s">
        <v>52</v>
      </c>
      <c r="E186" s="29" t="s">
        <v>287</v>
      </c>
    </row>
    <row r="187" spans="1:16" ht="357" x14ac:dyDescent="0.2">
      <c r="A187" t="s">
        <v>54</v>
      </c>
      <c r="E187" s="27" t="s">
        <v>288</v>
      </c>
    </row>
    <row r="188" spans="1:16" ht="25.5" x14ac:dyDescent="0.2">
      <c r="A188" s="17" t="s">
        <v>45</v>
      </c>
      <c r="B188" s="21" t="s">
        <v>289</v>
      </c>
      <c r="C188" s="21" t="s">
        <v>290</v>
      </c>
      <c r="D188" s="17" t="s">
        <v>47</v>
      </c>
      <c r="E188" s="22" t="s">
        <v>291</v>
      </c>
      <c r="F188" s="23" t="s">
        <v>119</v>
      </c>
      <c r="G188" s="24">
        <v>6.5</v>
      </c>
      <c r="H188" s="25">
        <v>0</v>
      </c>
      <c r="I188" s="25">
        <f>ROUND(ROUND(H188,2)*ROUND(G188,3),2)</f>
        <v>0</v>
      </c>
      <c r="O188">
        <f>(I188*21)/100</f>
        <v>0</v>
      </c>
      <c r="P188" t="s">
        <v>23</v>
      </c>
    </row>
    <row r="189" spans="1:16" ht="25.5" x14ac:dyDescent="0.2">
      <c r="A189" s="26" t="s">
        <v>50</v>
      </c>
      <c r="E189" s="27" t="s">
        <v>292</v>
      </c>
    </row>
    <row r="190" spans="1:16" ht="51" x14ac:dyDescent="0.2">
      <c r="A190" s="28" t="s">
        <v>52</v>
      </c>
      <c r="E190" s="29" t="s">
        <v>293</v>
      </c>
    </row>
    <row r="191" spans="1:16" ht="409.5" x14ac:dyDescent="0.2">
      <c r="A191" t="s">
        <v>54</v>
      </c>
      <c r="E191" s="27" t="s">
        <v>294</v>
      </c>
    </row>
    <row r="192" spans="1:16" ht="25.5" x14ac:dyDescent="0.2">
      <c r="A192" s="17" t="s">
        <v>45</v>
      </c>
      <c r="B192" s="21" t="s">
        <v>295</v>
      </c>
      <c r="C192" s="21" t="s">
        <v>296</v>
      </c>
      <c r="D192" s="17" t="s">
        <v>47</v>
      </c>
      <c r="E192" s="22" t="s">
        <v>297</v>
      </c>
      <c r="F192" s="23" t="s">
        <v>119</v>
      </c>
      <c r="G192" s="24">
        <v>51</v>
      </c>
      <c r="H192" s="25">
        <v>0</v>
      </c>
      <c r="I192" s="25">
        <f>ROUND(ROUND(H192,2)*ROUND(G192,3),2)</f>
        <v>0</v>
      </c>
      <c r="O192">
        <f>(I192*21)/100</f>
        <v>0</v>
      </c>
      <c r="P192" t="s">
        <v>23</v>
      </c>
    </row>
    <row r="193" spans="1:18" ht="114.75" x14ac:dyDescent="0.2">
      <c r="A193" s="26" t="s">
        <v>50</v>
      </c>
      <c r="E193" s="27" t="s">
        <v>298</v>
      </c>
    </row>
    <row r="194" spans="1:18" ht="51" x14ac:dyDescent="0.2">
      <c r="A194" s="28" t="s">
        <v>52</v>
      </c>
      <c r="E194" s="29" t="s">
        <v>299</v>
      </c>
    </row>
    <row r="195" spans="1:18" ht="369.75" x14ac:dyDescent="0.2">
      <c r="A195" t="s">
        <v>54</v>
      </c>
      <c r="E195" s="27" t="s">
        <v>300</v>
      </c>
    </row>
    <row r="196" spans="1:18" ht="12.75" customHeight="1" x14ac:dyDescent="0.2">
      <c r="A196" s="5" t="s">
        <v>43</v>
      </c>
      <c r="B196" s="5"/>
      <c r="C196" s="30" t="s">
        <v>33</v>
      </c>
      <c r="D196" s="5"/>
      <c r="E196" s="19" t="s">
        <v>301</v>
      </c>
      <c r="F196" s="5"/>
      <c r="G196" s="5"/>
      <c r="H196" s="5"/>
      <c r="I196" s="31">
        <f>0+Q196</f>
        <v>0</v>
      </c>
      <c r="O196">
        <f>0+R196</f>
        <v>0</v>
      </c>
      <c r="Q196">
        <f>0+I197+I201+I205+I209+I213+I217+I221+I225+I229+I233</f>
        <v>0</v>
      </c>
      <c r="R196">
        <f>0+O197+O201+O205+O209+O213+O217+O221+O225+O229+O233</f>
        <v>0</v>
      </c>
    </row>
    <row r="197" spans="1:18" x14ac:dyDescent="0.2">
      <c r="A197" s="17" t="s">
        <v>45</v>
      </c>
      <c r="B197" s="21" t="s">
        <v>302</v>
      </c>
      <c r="C197" s="21" t="s">
        <v>303</v>
      </c>
      <c r="D197" s="17" t="s">
        <v>47</v>
      </c>
      <c r="E197" s="22" t="s">
        <v>304</v>
      </c>
      <c r="F197" s="23" t="s">
        <v>119</v>
      </c>
      <c r="G197" s="24">
        <v>43.6</v>
      </c>
      <c r="H197" s="25">
        <v>0</v>
      </c>
      <c r="I197" s="25">
        <f>ROUND(ROUND(H197,2)*ROUND(G197,3),2)</f>
        <v>0</v>
      </c>
      <c r="O197">
        <f>(I197*21)/100</f>
        <v>0</v>
      </c>
      <c r="P197" t="s">
        <v>23</v>
      </c>
    </row>
    <row r="198" spans="1:18" ht="76.5" x14ac:dyDescent="0.2">
      <c r="A198" s="26" t="s">
        <v>50</v>
      </c>
      <c r="E198" s="27" t="s">
        <v>305</v>
      </c>
    </row>
    <row r="199" spans="1:18" ht="51" x14ac:dyDescent="0.2">
      <c r="A199" s="28" t="s">
        <v>52</v>
      </c>
      <c r="E199" s="29" t="s">
        <v>306</v>
      </c>
    </row>
    <row r="200" spans="1:18" ht="369.75" x14ac:dyDescent="0.2">
      <c r="A200" t="s">
        <v>54</v>
      </c>
      <c r="E200" s="27" t="s">
        <v>300</v>
      </c>
    </row>
    <row r="201" spans="1:18" x14ac:dyDescent="0.2">
      <c r="A201" s="17" t="s">
        <v>45</v>
      </c>
      <c r="B201" s="21" t="s">
        <v>307</v>
      </c>
      <c r="C201" s="21" t="s">
        <v>303</v>
      </c>
      <c r="D201" s="17" t="s">
        <v>29</v>
      </c>
      <c r="E201" s="22" t="s">
        <v>304</v>
      </c>
      <c r="F201" s="23" t="s">
        <v>119</v>
      </c>
      <c r="G201" s="24">
        <v>108</v>
      </c>
      <c r="H201" s="25">
        <v>0</v>
      </c>
      <c r="I201" s="25">
        <f>ROUND(ROUND(H201,2)*ROUND(G201,3),2)</f>
        <v>0</v>
      </c>
      <c r="O201">
        <f>(I201*21)/100</f>
        <v>0</v>
      </c>
      <c r="P201" t="s">
        <v>23</v>
      </c>
    </row>
    <row r="202" spans="1:18" ht="114.75" x14ac:dyDescent="0.2">
      <c r="A202" s="26" t="s">
        <v>50</v>
      </c>
      <c r="E202" s="27" t="s">
        <v>308</v>
      </c>
    </row>
    <row r="203" spans="1:18" ht="51" x14ac:dyDescent="0.2">
      <c r="A203" s="28" t="s">
        <v>52</v>
      </c>
      <c r="E203" s="29" t="s">
        <v>309</v>
      </c>
    </row>
    <row r="204" spans="1:18" ht="369.75" x14ac:dyDescent="0.2">
      <c r="A204" t="s">
        <v>54</v>
      </c>
      <c r="E204" s="27" t="s">
        <v>300</v>
      </c>
    </row>
    <row r="205" spans="1:18" x14ac:dyDescent="0.2">
      <c r="A205" s="17" t="s">
        <v>45</v>
      </c>
      <c r="B205" s="21" t="s">
        <v>310</v>
      </c>
      <c r="C205" s="21" t="s">
        <v>311</v>
      </c>
      <c r="D205" s="17" t="s">
        <v>47</v>
      </c>
      <c r="E205" s="22" t="s">
        <v>312</v>
      </c>
      <c r="F205" s="23" t="s">
        <v>119</v>
      </c>
      <c r="G205" s="24">
        <v>5.0039999999999996</v>
      </c>
      <c r="H205" s="25">
        <v>0</v>
      </c>
      <c r="I205" s="25">
        <f>ROUND(ROUND(H205,2)*ROUND(G205,3),2)</f>
        <v>0</v>
      </c>
      <c r="O205">
        <f>(I205*21)/100</f>
        <v>0</v>
      </c>
      <c r="P205" t="s">
        <v>23</v>
      </c>
    </row>
    <row r="206" spans="1:18" ht="38.25" x14ac:dyDescent="0.2">
      <c r="A206" s="26" t="s">
        <v>50</v>
      </c>
      <c r="E206" s="27" t="s">
        <v>313</v>
      </c>
    </row>
    <row r="207" spans="1:18" ht="51" x14ac:dyDescent="0.2">
      <c r="A207" s="28" t="s">
        <v>52</v>
      </c>
      <c r="E207" s="29" t="s">
        <v>314</v>
      </c>
    </row>
    <row r="208" spans="1:18" ht="369.75" x14ac:dyDescent="0.2">
      <c r="A208" t="s">
        <v>54</v>
      </c>
      <c r="E208" s="27" t="s">
        <v>275</v>
      </c>
    </row>
    <row r="209" spans="1:16" x14ac:dyDescent="0.2">
      <c r="A209" s="17" t="s">
        <v>45</v>
      </c>
      <c r="B209" s="21" t="s">
        <v>315</v>
      </c>
      <c r="C209" s="21" t="s">
        <v>316</v>
      </c>
      <c r="D209" s="17" t="s">
        <v>47</v>
      </c>
      <c r="E209" s="22" t="s">
        <v>317</v>
      </c>
      <c r="F209" s="23" t="s">
        <v>119</v>
      </c>
      <c r="G209" s="24">
        <v>22.6</v>
      </c>
      <c r="H209" s="25">
        <v>0</v>
      </c>
      <c r="I209" s="25">
        <f>ROUND(ROUND(H209,2)*ROUND(G209,3),2)</f>
        <v>0</v>
      </c>
      <c r="O209">
        <f>(I209*21)/100</f>
        <v>0</v>
      </c>
      <c r="P209" t="s">
        <v>23</v>
      </c>
    </row>
    <row r="210" spans="1:16" ht="63.75" x14ac:dyDescent="0.2">
      <c r="A210" s="26" t="s">
        <v>50</v>
      </c>
      <c r="E210" s="27" t="s">
        <v>318</v>
      </c>
    </row>
    <row r="211" spans="1:16" ht="51" x14ac:dyDescent="0.2">
      <c r="A211" s="28" t="s">
        <v>52</v>
      </c>
      <c r="E211" s="29" t="s">
        <v>319</v>
      </c>
    </row>
    <row r="212" spans="1:16" ht="369.75" x14ac:dyDescent="0.2">
      <c r="A212" t="s">
        <v>54</v>
      </c>
      <c r="E212" s="27" t="s">
        <v>275</v>
      </c>
    </row>
    <row r="213" spans="1:16" x14ac:dyDescent="0.2">
      <c r="A213" s="17" t="s">
        <v>45</v>
      </c>
      <c r="B213" s="21" t="s">
        <v>320</v>
      </c>
      <c r="C213" s="21" t="s">
        <v>321</v>
      </c>
      <c r="D213" s="17" t="s">
        <v>47</v>
      </c>
      <c r="E213" s="22" t="s">
        <v>322</v>
      </c>
      <c r="F213" s="23" t="s">
        <v>119</v>
      </c>
      <c r="G213" s="24">
        <v>9</v>
      </c>
      <c r="H213" s="25">
        <v>0</v>
      </c>
      <c r="I213" s="25">
        <f>ROUND(ROUND(H213,2)*ROUND(G213,3),2)</f>
        <v>0</v>
      </c>
      <c r="O213">
        <f>(I213*21)/100</f>
        <v>0</v>
      </c>
      <c r="P213" t="s">
        <v>23</v>
      </c>
    </row>
    <row r="214" spans="1:16" ht="25.5" x14ac:dyDescent="0.2">
      <c r="A214" s="26" t="s">
        <v>50</v>
      </c>
      <c r="E214" s="27" t="s">
        <v>323</v>
      </c>
    </row>
    <row r="215" spans="1:16" ht="51" x14ac:dyDescent="0.2">
      <c r="A215" s="28" t="s">
        <v>52</v>
      </c>
      <c r="E215" s="29" t="s">
        <v>324</v>
      </c>
    </row>
    <row r="216" spans="1:16" ht="51" x14ac:dyDescent="0.2">
      <c r="A216" t="s">
        <v>54</v>
      </c>
      <c r="E216" s="27" t="s">
        <v>325</v>
      </c>
    </row>
    <row r="217" spans="1:16" x14ac:dyDescent="0.2">
      <c r="A217" s="17" t="s">
        <v>45</v>
      </c>
      <c r="B217" s="21" t="s">
        <v>326</v>
      </c>
      <c r="C217" s="21" t="s">
        <v>327</v>
      </c>
      <c r="D217" s="17" t="s">
        <v>47</v>
      </c>
      <c r="E217" s="22" t="s">
        <v>328</v>
      </c>
      <c r="F217" s="23" t="s">
        <v>119</v>
      </c>
      <c r="G217" s="24">
        <v>4.5</v>
      </c>
      <c r="H217" s="25">
        <v>0</v>
      </c>
      <c r="I217" s="25">
        <f>ROUND(ROUND(H217,2)*ROUND(G217,3),2)</f>
        <v>0</v>
      </c>
      <c r="O217">
        <f>(I217*21)/100</f>
        <v>0</v>
      </c>
      <c r="P217" t="s">
        <v>23</v>
      </c>
    </row>
    <row r="218" spans="1:16" x14ac:dyDescent="0.2">
      <c r="A218" s="26" t="s">
        <v>50</v>
      </c>
      <c r="E218" s="27" t="s">
        <v>329</v>
      </c>
    </row>
    <row r="219" spans="1:16" ht="51" x14ac:dyDescent="0.2">
      <c r="A219" s="28" t="s">
        <v>52</v>
      </c>
      <c r="E219" s="29" t="s">
        <v>330</v>
      </c>
    </row>
    <row r="220" spans="1:16" ht="51" x14ac:dyDescent="0.2">
      <c r="A220" t="s">
        <v>54</v>
      </c>
      <c r="E220" s="27" t="s">
        <v>331</v>
      </c>
    </row>
    <row r="221" spans="1:16" x14ac:dyDescent="0.2">
      <c r="A221" s="17" t="s">
        <v>45</v>
      </c>
      <c r="B221" s="21" t="s">
        <v>332</v>
      </c>
      <c r="C221" s="21" t="s">
        <v>327</v>
      </c>
      <c r="D221" s="17" t="s">
        <v>29</v>
      </c>
      <c r="E221" s="22" t="s">
        <v>328</v>
      </c>
      <c r="F221" s="23" t="s">
        <v>119</v>
      </c>
      <c r="G221" s="24">
        <v>11</v>
      </c>
      <c r="H221" s="25">
        <v>0</v>
      </c>
      <c r="I221" s="25">
        <f>ROUND(ROUND(H221,2)*ROUND(G221,3),2)</f>
        <v>0</v>
      </c>
      <c r="O221">
        <f>(I221*21)/100</f>
        <v>0</v>
      </c>
      <c r="P221" t="s">
        <v>23</v>
      </c>
    </row>
    <row r="222" spans="1:16" ht="38.25" x14ac:dyDescent="0.2">
      <c r="A222" s="26" t="s">
        <v>50</v>
      </c>
      <c r="E222" s="27" t="s">
        <v>333</v>
      </c>
    </row>
    <row r="223" spans="1:16" ht="51" x14ac:dyDescent="0.2">
      <c r="A223" s="28" t="s">
        <v>52</v>
      </c>
      <c r="E223" s="29" t="s">
        <v>334</v>
      </c>
    </row>
    <row r="224" spans="1:16" ht="51" x14ac:dyDescent="0.2">
      <c r="A224" t="s">
        <v>54</v>
      </c>
      <c r="E224" s="27" t="s">
        <v>331</v>
      </c>
    </row>
    <row r="225" spans="1:18" x14ac:dyDescent="0.2">
      <c r="A225" s="17" t="s">
        <v>45</v>
      </c>
      <c r="B225" s="21" t="s">
        <v>335</v>
      </c>
      <c r="C225" s="21" t="s">
        <v>336</v>
      </c>
      <c r="D225" s="17" t="s">
        <v>47</v>
      </c>
      <c r="E225" s="22" t="s">
        <v>337</v>
      </c>
      <c r="F225" s="23" t="s">
        <v>119</v>
      </c>
      <c r="G225" s="24">
        <v>8</v>
      </c>
      <c r="H225" s="25">
        <v>0</v>
      </c>
      <c r="I225" s="25">
        <f>ROUND(ROUND(H225,2)*ROUND(G225,3),2)</f>
        <v>0</v>
      </c>
      <c r="O225">
        <f>(I225*21)/100</f>
        <v>0</v>
      </c>
      <c r="P225" t="s">
        <v>23</v>
      </c>
    </row>
    <row r="226" spans="1:18" ht="25.5" x14ac:dyDescent="0.2">
      <c r="A226" s="26" t="s">
        <v>50</v>
      </c>
      <c r="E226" s="27" t="s">
        <v>338</v>
      </c>
    </row>
    <row r="227" spans="1:18" ht="51" x14ac:dyDescent="0.2">
      <c r="A227" s="28" t="s">
        <v>52</v>
      </c>
      <c r="E227" s="29" t="s">
        <v>339</v>
      </c>
    </row>
    <row r="228" spans="1:18" ht="38.25" x14ac:dyDescent="0.2">
      <c r="A228" t="s">
        <v>54</v>
      </c>
      <c r="E228" s="27" t="s">
        <v>340</v>
      </c>
    </row>
    <row r="229" spans="1:18" x14ac:dyDescent="0.2">
      <c r="A229" s="17" t="s">
        <v>45</v>
      </c>
      <c r="B229" s="21" t="s">
        <v>341</v>
      </c>
      <c r="C229" s="21" t="s">
        <v>342</v>
      </c>
      <c r="D229" s="17" t="s">
        <v>47</v>
      </c>
      <c r="E229" s="22" t="s">
        <v>343</v>
      </c>
      <c r="F229" s="23" t="s">
        <v>119</v>
      </c>
      <c r="G229" s="24">
        <v>45.75</v>
      </c>
      <c r="H229" s="25">
        <v>0</v>
      </c>
      <c r="I229" s="25">
        <f>ROUND(ROUND(H229,2)*ROUND(G229,3),2)</f>
        <v>0</v>
      </c>
      <c r="O229">
        <f>(I229*21)/100</f>
        <v>0</v>
      </c>
      <c r="P229" t="s">
        <v>23</v>
      </c>
    </row>
    <row r="230" spans="1:18" ht="76.5" x14ac:dyDescent="0.2">
      <c r="A230" s="26" t="s">
        <v>50</v>
      </c>
      <c r="E230" s="27" t="s">
        <v>344</v>
      </c>
    </row>
    <row r="231" spans="1:18" ht="51" x14ac:dyDescent="0.2">
      <c r="A231" s="28" t="s">
        <v>52</v>
      </c>
      <c r="E231" s="29" t="s">
        <v>345</v>
      </c>
    </row>
    <row r="232" spans="1:18" ht="102" x14ac:dyDescent="0.2">
      <c r="A232" t="s">
        <v>54</v>
      </c>
      <c r="E232" s="27" t="s">
        <v>346</v>
      </c>
    </row>
    <row r="233" spans="1:18" x14ac:dyDescent="0.2">
      <c r="A233" s="17" t="s">
        <v>45</v>
      </c>
      <c r="B233" s="21" t="s">
        <v>347</v>
      </c>
      <c r="C233" s="21" t="s">
        <v>348</v>
      </c>
      <c r="D233" s="17" t="s">
        <v>47</v>
      </c>
      <c r="E233" s="22" t="s">
        <v>349</v>
      </c>
      <c r="F233" s="23" t="s">
        <v>119</v>
      </c>
      <c r="G233" s="24">
        <v>3.3149999999999999</v>
      </c>
      <c r="H233" s="25">
        <v>0</v>
      </c>
      <c r="I233" s="25">
        <f>ROUND(ROUND(H233,2)*ROUND(G233,3),2)</f>
        <v>0</v>
      </c>
      <c r="O233">
        <f>(I233*21)/100</f>
        <v>0</v>
      </c>
      <c r="P233" t="s">
        <v>23</v>
      </c>
    </row>
    <row r="234" spans="1:18" ht="25.5" x14ac:dyDescent="0.2">
      <c r="A234" s="26" t="s">
        <v>50</v>
      </c>
      <c r="E234" s="27" t="s">
        <v>350</v>
      </c>
    </row>
    <row r="235" spans="1:18" ht="51" x14ac:dyDescent="0.2">
      <c r="A235" s="28" t="s">
        <v>52</v>
      </c>
      <c r="E235" s="29" t="s">
        <v>351</v>
      </c>
    </row>
    <row r="236" spans="1:18" ht="63.75" x14ac:dyDescent="0.2">
      <c r="A236" t="s">
        <v>54</v>
      </c>
      <c r="E236" s="27" t="s">
        <v>352</v>
      </c>
    </row>
    <row r="237" spans="1:18" ht="12.75" customHeight="1" x14ac:dyDescent="0.2">
      <c r="A237" s="5" t="s">
        <v>43</v>
      </c>
      <c r="B237" s="5"/>
      <c r="C237" s="30" t="s">
        <v>35</v>
      </c>
      <c r="D237" s="5"/>
      <c r="E237" s="19" t="s">
        <v>353</v>
      </c>
      <c r="F237" s="5"/>
      <c r="G237" s="5"/>
      <c r="H237" s="5"/>
      <c r="I237" s="31">
        <f>0+Q237</f>
        <v>0</v>
      </c>
      <c r="O237">
        <f>0+R237</f>
        <v>0</v>
      </c>
      <c r="Q237">
        <f>0+I238+I242+I246+I250+I254+I258+I262+I266</f>
        <v>0</v>
      </c>
      <c r="R237">
        <f>0+O238+O242+O246+O250+O254+O258+O262+O266</f>
        <v>0</v>
      </c>
    </row>
    <row r="238" spans="1:18" ht="25.5" x14ac:dyDescent="0.2">
      <c r="A238" s="17" t="s">
        <v>45</v>
      </c>
      <c r="B238" s="21" t="s">
        <v>354</v>
      </c>
      <c r="C238" s="21" t="s">
        <v>355</v>
      </c>
      <c r="D238" s="17" t="s">
        <v>47</v>
      </c>
      <c r="E238" s="22" t="s">
        <v>356</v>
      </c>
      <c r="F238" s="23" t="s">
        <v>119</v>
      </c>
      <c r="G238" s="24">
        <v>304</v>
      </c>
      <c r="H238" s="25">
        <v>0</v>
      </c>
      <c r="I238" s="25">
        <f>ROUND(ROUND(H238,2)*ROUND(G238,3),2)</f>
        <v>0</v>
      </c>
      <c r="O238">
        <f>(I238*21)/100</f>
        <v>0</v>
      </c>
      <c r="P238" t="s">
        <v>23</v>
      </c>
    </row>
    <row r="239" spans="1:18" ht="25.5" x14ac:dyDescent="0.2">
      <c r="A239" s="26" t="s">
        <v>50</v>
      </c>
      <c r="E239" s="27" t="s">
        <v>357</v>
      </c>
    </row>
    <row r="240" spans="1:18" ht="51" x14ac:dyDescent="0.2">
      <c r="A240" s="28" t="s">
        <v>52</v>
      </c>
      <c r="E240" s="29" t="s">
        <v>358</v>
      </c>
    </row>
    <row r="241" spans="1:16" ht="280.5" x14ac:dyDescent="0.2">
      <c r="A241" t="s">
        <v>54</v>
      </c>
      <c r="E241" s="27" t="s">
        <v>359</v>
      </c>
    </row>
    <row r="242" spans="1:16" ht="25.5" x14ac:dyDescent="0.2">
      <c r="A242" s="17" t="s">
        <v>45</v>
      </c>
      <c r="B242" s="21" t="s">
        <v>360</v>
      </c>
      <c r="C242" s="21" t="s">
        <v>355</v>
      </c>
      <c r="D242" s="17" t="s">
        <v>29</v>
      </c>
      <c r="E242" s="22" t="s">
        <v>356</v>
      </c>
      <c r="F242" s="23" t="s">
        <v>119</v>
      </c>
      <c r="G242" s="24">
        <v>37</v>
      </c>
      <c r="H242" s="25">
        <v>0</v>
      </c>
      <c r="I242" s="25">
        <f>ROUND(ROUND(H242,2)*ROUND(G242,3),2)</f>
        <v>0</v>
      </c>
      <c r="O242">
        <f>(I242*21)/100</f>
        <v>0</v>
      </c>
      <c r="P242" t="s">
        <v>23</v>
      </c>
    </row>
    <row r="243" spans="1:16" ht="25.5" x14ac:dyDescent="0.2">
      <c r="A243" s="26" t="s">
        <v>50</v>
      </c>
      <c r="E243" s="27" t="s">
        <v>361</v>
      </c>
    </row>
    <row r="244" spans="1:16" ht="51" x14ac:dyDescent="0.2">
      <c r="A244" s="28" t="s">
        <v>52</v>
      </c>
      <c r="E244" s="29" t="s">
        <v>362</v>
      </c>
    </row>
    <row r="245" spans="1:16" ht="280.5" x14ac:dyDescent="0.2">
      <c r="A245" t="s">
        <v>54</v>
      </c>
      <c r="E245" s="27" t="s">
        <v>359</v>
      </c>
    </row>
    <row r="246" spans="1:16" ht="25.5" x14ac:dyDescent="0.2">
      <c r="A246" s="17" t="s">
        <v>45</v>
      </c>
      <c r="B246" s="21" t="s">
        <v>363</v>
      </c>
      <c r="C246" s="21" t="s">
        <v>355</v>
      </c>
      <c r="D246" s="17" t="s">
        <v>23</v>
      </c>
      <c r="E246" s="22" t="s">
        <v>356</v>
      </c>
      <c r="F246" s="23" t="s">
        <v>119</v>
      </c>
      <c r="G246" s="24">
        <v>5</v>
      </c>
      <c r="H246" s="25">
        <v>0</v>
      </c>
      <c r="I246" s="25">
        <f>ROUND(ROUND(H246,2)*ROUND(G246,3),2)</f>
        <v>0</v>
      </c>
      <c r="O246">
        <f>(I246*21)/100</f>
        <v>0</v>
      </c>
      <c r="P246" t="s">
        <v>23</v>
      </c>
    </row>
    <row r="247" spans="1:16" x14ac:dyDescent="0.2">
      <c r="A247" s="26" t="s">
        <v>50</v>
      </c>
      <c r="E247" s="27" t="s">
        <v>364</v>
      </c>
    </row>
    <row r="248" spans="1:16" ht="51" x14ac:dyDescent="0.2">
      <c r="A248" s="28" t="s">
        <v>52</v>
      </c>
      <c r="E248" s="29" t="s">
        <v>365</v>
      </c>
    </row>
    <row r="249" spans="1:16" ht="280.5" x14ac:dyDescent="0.2">
      <c r="A249" t="s">
        <v>54</v>
      </c>
      <c r="E249" s="27" t="s">
        <v>359</v>
      </c>
    </row>
    <row r="250" spans="1:16" ht="25.5" x14ac:dyDescent="0.2">
      <c r="A250" s="17" t="s">
        <v>45</v>
      </c>
      <c r="B250" s="21" t="s">
        <v>366</v>
      </c>
      <c r="C250" s="21" t="s">
        <v>367</v>
      </c>
      <c r="D250" s="17" t="s">
        <v>47</v>
      </c>
      <c r="E250" s="22" t="s">
        <v>368</v>
      </c>
      <c r="F250" s="23" t="s">
        <v>100</v>
      </c>
      <c r="G250" s="24">
        <v>138</v>
      </c>
      <c r="H250" s="25">
        <v>0</v>
      </c>
      <c r="I250" s="25">
        <f>ROUND(ROUND(H250,2)*ROUND(G250,3),2)</f>
        <v>0</v>
      </c>
      <c r="O250">
        <f>(I250*21)/100</f>
        <v>0</v>
      </c>
      <c r="P250" t="s">
        <v>23</v>
      </c>
    </row>
    <row r="251" spans="1:16" ht="38.25" x14ac:dyDescent="0.2">
      <c r="A251" s="26" t="s">
        <v>50</v>
      </c>
      <c r="E251" s="27" t="s">
        <v>369</v>
      </c>
    </row>
    <row r="252" spans="1:16" ht="51" x14ac:dyDescent="0.2">
      <c r="A252" s="28" t="s">
        <v>52</v>
      </c>
      <c r="E252" s="29" t="s">
        <v>182</v>
      </c>
    </row>
    <row r="253" spans="1:16" ht="51" x14ac:dyDescent="0.2">
      <c r="A253" t="s">
        <v>54</v>
      </c>
      <c r="E253" s="27" t="s">
        <v>370</v>
      </c>
    </row>
    <row r="254" spans="1:16" x14ac:dyDescent="0.2">
      <c r="A254" s="17" t="s">
        <v>45</v>
      </c>
      <c r="B254" s="21" t="s">
        <v>371</v>
      </c>
      <c r="C254" s="21" t="s">
        <v>372</v>
      </c>
      <c r="D254" s="17" t="s">
        <v>47</v>
      </c>
      <c r="E254" s="22" t="s">
        <v>373</v>
      </c>
      <c r="F254" s="23" t="s">
        <v>100</v>
      </c>
      <c r="G254" s="24">
        <v>138</v>
      </c>
      <c r="H254" s="25">
        <v>0</v>
      </c>
      <c r="I254" s="25">
        <f>ROUND(ROUND(H254,2)*ROUND(G254,3),2)</f>
        <v>0</v>
      </c>
      <c r="O254">
        <f>(I254*21)/100</f>
        <v>0</v>
      </c>
      <c r="P254" t="s">
        <v>23</v>
      </c>
    </row>
    <row r="255" spans="1:16" ht="38.25" x14ac:dyDescent="0.2">
      <c r="A255" s="26" t="s">
        <v>50</v>
      </c>
      <c r="E255" s="27" t="s">
        <v>374</v>
      </c>
    </row>
    <row r="256" spans="1:16" ht="51" x14ac:dyDescent="0.2">
      <c r="A256" s="28" t="s">
        <v>52</v>
      </c>
      <c r="E256" s="29" t="s">
        <v>182</v>
      </c>
    </row>
    <row r="257" spans="1:18" ht="51" x14ac:dyDescent="0.2">
      <c r="A257" t="s">
        <v>54</v>
      </c>
      <c r="E257" s="27" t="s">
        <v>370</v>
      </c>
    </row>
    <row r="258" spans="1:18" x14ac:dyDescent="0.2">
      <c r="A258" s="17" t="s">
        <v>45</v>
      </c>
      <c r="B258" s="21" t="s">
        <v>375</v>
      </c>
      <c r="C258" s="21" t="s">
        <v>376</v>
      </c>
      <c r="D258" s="17" t="s">
        <v>47</v>
      </c>
      <c r="E258" s="22" t="s">
        <v>377</v>
      </c>
      <c r="F258" s="23" t="s">
        <v>119</v>
      </c>
      <c r="G258" s="24">
        <v>445</v>
      </c>
      <c r="H258" s="25">
        <v>0</v>
      </c>
      <c r="I258" s="25">
        <f>ROUND(ROUND(H258,2)*ROUND(G258,3),2)</f>
        <v>0</v>
      </c>
      <c r="O258">
        <f>(I258*21)/100</f>
        <v>0</v>
      </c>
      <c r="P258" t="s">
        <v>23</v>
      </c>
    </row>
    <row r="259" spans="1:18" x14ac:dyDescent="0.2">
      <c r="A259" s="26" t="s">
        <v>50</v>
      </c>
      <c r="E259" s="27" t="s">
        <v>378</v>
      </c>
    </row>
    <row r="260" spans="1:18" ht="51" x14ac:dyDescent="0.2">
      <c r="A260" s="28" t="s">
        <v>52</v>
      </c>
      <c r="E260" s="29" t="s">
        <v>379</v>
      </c>
    </row>
    <row r="261" spans="1:18" ht="51" x14ac:dyDescent="0.2">
      <c r="A261" t="s">
        <v>54</v>
      </c>
      <c r="E261" s="27" t="s">
        <v>370</v>
      </c>
    </row>
    <row r="262" spans="1:18" x14ac:dyDescent="0.2">
      <c r="A262" s="17" t="s">
        <v>45</v>
      </c>
      <c r="B262" s="21" t="s">
        <v>380</v>
      </c>
      <c r="C262" s="21" t="s">
        <v>376</v>
      </c>
      <c r="D262" s="17" t="s">
        <v>29</v>
      </c>
      <c r="E262" s="22" t="s">
        <v>377</v>
      </c>
      <c r="F262" s="23" t="s">
        <v>119</v>
      </c>
      <c r="G262" s="24">
        <v>2.1</v>
      </c>
      <c r="H262" s="25">
        <v>0</v>
      </c>
      <c r="I262" s="25">
        <f>ROUND(ROUND(H262,2)*ROUND(G262,3),2)</f>
        <v>0</v>
      </c>
      <c r="O262">
        <f>(I262*21)/100</f>
        <v>0</v>
      </c>
      <c r="P262" t="s">
        <v>23</v>
      </c>
    </row>
    <row r="263" spans="1:18" ht="25.5" x14ac:dyDescent="0.2">
      <c r="A263" s="26" t="s">
        <v>50</v>
      </c>
      <c r="E263" s="27" t="s">
        <v>381</v>
      </c>
    </row>
    <row r="264" spans="1:18" ht="51" x14ac:dyDescent="0.2">
      <c r="A264" s="28" t="s">
        <v>52</v>
      </c>
      <c r="E264" s="29" t="s">
        <v>382</v>
      </c>
    </row>
    <row r="265" spans="1:18" ht="51" x14ac:dyDescent="0.2">
      <c r="A265" t="s">
        <v>54</v>
      </c>
      <c r="E265" s="27" t="s">
        <v>370</v>
      </c>
    </row>
    <row r="266" spans="1:18" x14ac:dyDescent="0.2">
      <c r="A266" s="17" t="s">
        <v>45</v>
      </c>
      <c r="B266" s="21" t="s">
        <v>383</v>
      </c>
      <c r="C266" s="21" t="s">
        <v>384</v>
      </c>
      <c r="D266" s="17" t="s">
        <v>47</v>
      </c>
      <c r="E266" s="22" t="s">
        <v>385</v>
      </c>
      <c r="F266" s="23" t="s">
        <v>100</v>
      </c>
      <c r="G266" s="24">
        <v>120</v>
      </c>
      <c r="H266" s="25">
        <v>0</v>
      </c>
      <c r="I266" s="25">
        <f>ROUND(ROUND(H266,2)*ROUND(G266,3),2)</f>
        <v>0</v>
      </c>
      <c r="O266">
        <f>(I266*21)/100</f>
        <v>0</v>
      </c>
      <c r="P266" t="s">
        <v>23</v>
      </c>
    </row>
    <row r="267" spans="1:18" ht="38.25" x14ac:dyDescent="0.2">
      <c r="A267" s="26" t="s">
        <v>50</v>
      </c>
      <c r="E267" s="27" t="s">
        <v>386</v>
      </c>
    </row>
    <row r="268" spans="1:18" ht="51" x14ac:dyDescent="0.2">
      <c r="A268" s="28" t="s">
        <v>52</v>
      </c>
      <c r="E268" s="29" t="s">
        <v>387</v>
      </c>
    </row>
    <row r="269" spans="1:18" ht="153" x14ac:dyDescent="0.2">
      <c r="A269" t="s">
        <v>54</v>
      </c>
      <c r="E269" s="27" t="s">
        <v>388</v>
      </c>
    </row>
    <row r="270" spans="1:18" ht="12.75" customHeight="1" x14ac:dyDescent="0.2">
      <c r="A270" s="5" t="s">
        <v>43</v>
      </c>
      <c r="B270" s="5"/>
      <c r="C270" s="30" t="s">
        <v>73</v>
      </c>
      <c r="D270" s="5"/>
      <c r="E270" s="19" t="s">
        <v>389</v>
      </c>
      <c r="F270" s="5"/>
      <c r="G270" s="5"/>
      <c r="H270" s="5"/>
      <c r="I270" s="31">
        <f>0+Q270</f>
        <v>0</v>
      </c>
      <c r="O270">
        <f>0+R270</f>
        <v>0</v>
      </c>
      <c r="Q270">
        <f>0+I271+I275+I279</f>
        <v>0</v>
      </c>
      <c r="R270">
        <f>0+O271+O275+O279</f>
        <v>0</v>
      </c>
    </row>
    <row r="271" spans="1:18" ht="25.5" x14ac:dyDescent="0.2">
      <c r="A271" s="17" t="s">
        <v>45</v>
      </c>
      <c r="B271" s="21" t="s">
        <v>390</v>
      </c>
      <c r="C271" s="21" t="s">
        <v>391</v>
      </c>
      <c r="D271" s="17" t="s">
        <v>47</v>
      </c>
      <c r="E271" s="22" t="s">
        <v>392</v>
      </c>
      <c r="F271" s="23" t="s">
        <v>100</v>
      </c>
      <c r="G271" s="24">
        <v>768</v>
      </c>
      <c r="H271" s="25">
        <v>0</v>
      </c>
      <c r="I271" s="25">
        <f>ROUND(ROUND(H271,2)*ROUND(G271,3),2)</f>
        <v>0</v>
      </c>
      <c r="O271">
        <f>(I271*21)/100</f>
        <v>0</v>
      </c>
      <c r="P271" t="s">
        <v>23</v>
      </c>
    </row>
    <row r="272" spans="1:18" ht="63.75" x14ac:dyDescent="0.2">
      <c r="A272" s="26" t="s">
        <v>50</v>
      </c>
      <c r="E272" s="27" t="s">
        <v>393</v>
      </c>
    </row>
    <row r="273" spans="1:18" ht="51" x14ac:dyDescent="0.2">
      <c r="A273" s="28" t="s">
        <v>52</v>
      </c>
      <c r="E273" s="29" t="s">
        <v>394</v>
      </c>
    </row>
    <row r="274" spans="1:18" ht="191.25" x14ac:dyDescent="0.2">
      <c r="A274" t="s">
        <v>54</v>
      </c>
      <c r="E274" s="27" t="s">
        <v>395</v>
      </c>
    </row>
    <row r="275" spans="1:18" ht="25.5" x14ac:dyDescent="0.2">
      <c r="A275" s="17" t="s">
        <v>45</v>
      </c>
      <c r="B275" s="21" t="s">
        <v>396</v>
      </c>
      <c r="C275" s="21" t="s">
        <v>397</v>
      </c>
      <c r="D275" s="17" t="s">
        <v>47</v>
      </c>
      <c r="E275" s="22" t="s">
        <v>398</v>
      </c>
      <c r="F275" s="23" t="s">
        <v>100</v>
      </c>
      <c r="G275" s="24">
        <v>347</v>
      </c>
      <c r="H275" s="25">
        <v>0</v>
      </c>
      <c r="I275" s="25">
        <f>ROUND(ROUND(H275,2)*ROUND(G275,3),2)</f>
        <v>0</v>
      </c>
      <c r="O275">
        <f>(I275*21)/100</f>
        <v>0</v>
      </c>
      <c r="P275" t="s">
        <v>23</v>
      </c>
    </row>
    <row r="276" spans="1:18" ht="89.25" x14ac:dyDescent="0.2">
      <c r="A276" s="26" t="s">
        <v>50</v>
      </c>
      <c r="E276" s="27" t="s">
        <v>399</v>
      </c>
    </row>
    <row r="277" spans="1:18" ht="51" x14ac:dyDescent="0.2">
      <c r="A277" s="28" t="s">
        <v>52</v>
      </c>
      <c r="E277" s="29" t="s">
        <v>400</v>
      </c>
    </row>
    <row r="278" spans="1:18" ht="191.25" x14ac:dyDescent="0.2">
      <c r="A278" t="s">
        <v>54</v>
      </c>
      <c r="E278" s="27" t="s">
        <v>395</v>
      </c>
    </row>
    <row r="279" spans="1:18" x14ac:dyDescent="0.2">
      <c r="A279" s="17" t="s">
        <v>45</v>
      </c>
      <c r="B279" s="21" t="s">
        <v>401</v>
      </c>
      <c r="C279" s="21" t="s">
        <v>402</v>
      </c>
      <c r="D279" s="17" t="s">
        <v>47</v>
      </c>
      <c r="E279" s="22" t="s">
        <v>403</v>
      </c>
      <c r="F279" s="23" t="s">
        <v>100</v>
      </c>
      <c r="G279" s="24">
        <v>347</v>
      </c>
      <c r="H279" s="25">
        <v>0</v>
      </c>
      <c r="I279" s="25">
        <f>ROUND(ROUND(H279,2)*ROUND(G279,3),2)</f>
        <v>0</v>
      </c>
      <c r="O279">
        <f>(I279*21)/100</f>
        <v>0</v>
      </c>
      <c r="P279" t="s">
        <v>23</v>
      </c>
    </row>
    <row r="280" spans="1:18" x14ac:dyDescent="0.2">
      <c r="A280" s="26" t="s">
        <v>50</v>
      </c>
      <c r="E280" s="27" t="s">
        <v>404</v>
      </c>
    </row>
    <row r="281" spans="1:18" ht="51" x14ac:dyDescent="0.2">
      <c r="A281" s="28" t="s">
        <v>52</v>
      </c>
      <c r="E281" s="29" t="s">
        <v>400</v>
      </c>
    </row>
    <row r="282" spans="1:18" ht="38.25" x14ac:dyDescent="0.2">
      <c r="A282" t="s">
        <v>54</v>
      </c>
      <c r="E282" s="27" t="s">
        <v>405</v>
      </c>
    </row>
    <row r="283" spans="1:18" ht="12.75" customHeight="1" x14ac:dyDescent="0.2">
      <c r="A283" s="5" t="s">
        <v>43</v>
      </c>
      <c r="B283" s="5"/>
      <c r="C283" s="30" t="s">
        <v>78</v>
      </c>
      <c r="D283" s="5"/>
      <c r="E283" s="19" t="s">
        <v>406</v>
      </c>
      <c r="F283" s="5"/>
      <c r="G283" s="5"/>
      <c r="H283" s="5"/>
      <c r="I283" s="31">
        <f>0+Q283</f>
        <v>0</v>
      </c>
      <c r="O283">
        <f>0+R283</f>
        <v>0</v>
      </c>
      <c r="Q283">
        <f>0+I284+I288+I292+I296+I300</f>
        <v>0</v>
      </c>
      <c r="R283">
        <f>0+O284+O288+O292+O296+O300</f>
        <v>0</v>
      </c>
    </row>
    <row r="284" spans="1:18" x14ac:dyDescent="0.2">
      <c r="A284" s="17" t="s">
        <v>45</v>
      </c>
      <c r="B284" s="21" t="s">
        <v>407</v>
      </c>
      <c r="C284" s="21" t="s">
        <v>408</v>
      </c>
      <c r="D284" s="17" t="s">
        <v>47</v>
      </c>
      <c r="E284" s="22" t="s">
        <v>409</v>
      </c>
      <c r="F284" s="23" t="s">
        <v>229</v>
      </c>
      <c r="G284" s="24">
        <v>2</v>
      </c>
      <c r="H284" s="25">
        <v>0</v>
      </c>
      <c r="I284" s="25">
        <f>ROUND(ROUND(H284,2)*ROUND(G284,3),2)</f>
        <v>0</v>
      </c>
      <c r="O284">
        <f>(I284*21)/100</f>
        <v>0</v>
      </c>
      <c r="P284" t="s">
        <v>23</v>
      </c>
    </row>
    <row r="285" spans="1:18" x14ac:dyDescent="0.2">
      <c r="A285" s="26" t="s">
        <v>50</v>
      </c>
      <c r="E285" s="27" t="s">
        <v>410</v>
      </c>
    </row>
    <row r="286" spans="1:18" ht="51" x14ac:dyDescent="0.2">
      <c r="A286" s="28" t="s">
        <v>52</v>
      </c>
      <c r="E286" s="29" t="s">
        <v>411</v>
      </c>
    </row>
    <row r="287" spans="1:18" ht="255" x14ac:dyDescent="0.2">
      <c r="A287" t="s">
        <v>54</v>
      </c>
      <c r="E287" s="27" t="s">
        <v>412</v>
      </c>
    </row>
    <row r="288" spans="1:18" x14ac:dyDescent="0.2">
      <c r="A288" s="17" t="s">
        <v>45</v>
      </c>
      <c r="B288" s="21" t="s">
        <v>413</v>
      </c>
      <c r="C288" s="21" t="s">
        <v>414</v>
      </c>
      <c r="D288" s="17" t="s">
        <v>47</v>
      </c>
      <c r="E288" s="22" t="s">
        <v>415</v>
      </c>
      <c r="F288" s="23" t="s">
        <v>229</v>
      </c>
      <c r="G288" s="24">
        <v>21.2</v>
      </c>
      <c r="H288" s="25">
        <v>0</v>
      </c>
      <c r="I288" s="25">
        <f>ROUND(ROUND(H288,2)*ROUND(G288,3),2)</f>
        <v>0</v>
      </c>
      <c r="O288">
        <f>(I288*21)/100</f>
        <v>0</v>
      </c>
      <c r="P288" t="s">
        <v>23</v>
      </c>
    </row>
    <row r="289" spans="1:18" x14ac:dyDescent="0.2">
      <c r="A289" s="26" t="s">
        <v>50</v>
      </c>
      <c r="E289" s="27" t="s">
        <v>416</v>
      </c>
    </row>
    <row r="290" spans="1:18" ht="51" x14ac:dyDescent="0.2">
      <c r="A290" s="28" t="s">
        <v>52</v>
      </c>
      <c r="E290" s="29" t="s">
        <v>417</v>
      </c>
    </row>
    <row r="291" spans="1:18" ht="242.25" x14ac:dyDescent="0.2">
      <c r="A291" t="s">
        <v>54</v>
      </c>
      <c r="E291" s="27" t="s">
        <v>418</v>
      </c>
    </row>
    <row r="292" spans="1:18" x14ac:dyDescent="0.2">
      <c r="A292" s="17" t="s">
        <v>45</v>
      </c>
      <c r="B292" s="21" t="s">
        <v>419</v>
      </c>
      <c r="C292" s="21" t="s">
        <v>420</v>
      </c>
      <c r="D292" s="17" t="s">
        <v>47</v>
      </c>
      <c r="E292" s="22" t="s">
        <v>421</v>
      </c>
      <c r="F292" s="23" t="s">
        <v>107</v>
      </c>
      <c r="G292" s="24">
        <v>2</v>
      </c>
      <c r="H292" s="25">
        <v>0</v>
      </c>
      <c r="I292" s="25">
        <f>ROUND(ROUND(H292,2)*ROUND(G292,3),2)</f>
        <v>0</v>
      </c>
      <c r="O292">
        <f>(I292*21)/100</f>
        <v>0</v>
      </c>
      <c r="P292" t="s">
        <v>23</v>
      </c>
    </row>
    <row r="293" spans="1:18" ht="89.25" x14ac:dyDescent="0.2">
      <c r="A293" s="26" t="s">
        <v>50</v>
      </c>
      <c r="E293" s="27" t="s">
        <v>422</v>
      </c>
    </row>
    <row r="294" spans="1:18" ht="51" x14ac:dyDescent="0.2">
      <c r="A294" s="28" t="s">
        <v>52</v>
      </c>
      <c r="E294" s="29" t="s">
        <v>423</v>
      </c>
    </row>
    <row r="295" spans="1:18" ht="89.25" x14ac:dyDescent="0.2">
      <c r="A295" t="s">
        <v>54</v>
      </c>
      <c r="E295" s="27" t="s">
        <v>424</v>
      </c>
    </row>
    <row r="296" spans="1:18" x14ac:dyDescent="0.2">
      <c r="A296" s="17" t="s">
        <v>45</v>
      </c>
      <c r="B296" s="21" t="s">
        <v>425</v>
      </c>
      <c r="C296" s="21" t="s">
        <v>426</v>
      </c>
      <c r="D296" s="17" t="s">
        <v>47</v>
      </c>
      <c r="E296" s="22" t="s">
        <v>427</v>
      </c>
      <c r="F296" s="23" t="s">
        <v>107</v>
      </c>
      <c r="G296" s="24">
        <v>1</v>
      </c>
      <c r="H296" s="25">
        <v>0</v>
      </c>
      <c r="I296" s="25">
        <f>ROUND(ROUND(H296,2)*ROUND(G296,3),2)</f>
        <v>0</v>
      </c>
      <c r="O296">
        <f>(I296*21)/100</f>
        <v>0</v>
      </c>
      <c r="P296" t="s">
        <v>23</v>
      </c>
    </row>
    <row r="297" spans="1:18" ht="191.25" x14ac:dyDescent="0.2">
      <c r="A297" s="26" t="s">
        <v>50</v>
      </c>
      <c r="E297" s="27" t="s">
        <v>428</v>
      </c>
    </row>
    <row r="298" spans="1:18" ht="51" x14ac:dyDescent="0.2">
      <c r="A298" s="28" t="s">
        <v>52</v>
      </c>
      <c r="E298" s="29" t="s">
        <v>429</v>
      </c>
    </row>
    <row r="299" spans="1:18" x14ac:dyDescent="0.2">
      <c r="A299" t="s">
        <v>54</v>
      </c>
      <c r="E299" s="27" t="s">
        <v>430</v>
      </c>
    </row>
    <row r="300" spans="1:18" x14ac:dyDescent="0.2">
      <c r="A300" s="17" t="s">
        <v>45</v>
      </c>
      <c r="B300" s="21" t="s">
        <v>431</v>
      </c>
      <c r="C300" s="21" t="s">
        <v>432</v>
      </c>
      <c r="D300" s="17" t="s">
        <v>47</v>
      </c>
      <c r="E300" s="22" t="s">
        <v>433</v>
      </c>
      <c r="F300" s="23" t="s">
        <v>107</v>
      </c>
      <c r="G300" s="24">
        <v>10</v>
      </c>
      <c r="H300" s="25">
        <v>0</v>
      </c>
      <c r="I300" s="25">
        <f>ROUND(ROUND(H300,2)*ROUND(G300,3),2)</f>
        <v>0</v>
      </c>
      <c r="O300">
        <f>(I300*21)/100</f>
        <v>0</v>
      </c>
      <c r="P300" t="s">
        <v>23</v>
      </c>
    </row>
    <row r="301" spans="1:18" ht="38.25" x14ac:dyDescent="0.2">
      <c r="A301" s="26" t="s">
        <v>50</v>
      </c>
      <c r="E301" s="27" t="s">
        <v>434</v>
      </c>
    </row>
    <row r="302" spans="1:18" ht="51" x14ac:dyDescent="0.2">
      <c r="A302" s="28" t="s">
        <v>52</v>
      </c>
      <c r="E302" s="29" t="s">
        <v>108</v>
      </c>
    </row>
    <row r="303" spans="1:18" ht="38.25" x14ac:dyDescent="0.2">
      <c r="A303" t="s">
        <v>54</v>
      </c>
      <c r="E303" s="27" t="s">
        <v>435</v>
      </c>
    </row>
    <row r="304" spans="1:18" ht="12.75" customHeight="1" x14ac:dyDescent="0.2">
      <c r="A304" s="5" t="s">
        <v>43</v>
      </c>
      <c r="B304" s="5"/>
      <c r="C304" s="30" t="s">
        <v>40</v>
      </c>
      <c r="D304" s="5"/>
      <c r="E304" s="19" t="s">
        <v>436</v>
      </c>
      <c r="F304" s="5"/>
      <c r="G304" s="5"/>
      <c r="H304" s="5"/>
      <c r="I304" s="31">
        <f>0+Q304</f>
        <v>0</v>
      </c>
      <c r="O304">
        <f>0+R304</f>
        <v>0</v>
      </c>
      <c r="Q304">
        <f>0+I305+I309+I313+I317+I321+I325+I329+I333+I337+I341+I345+I349+I353+I357+I361+I365+I369</f>
        <v>0</v>
      </c>
      <c r="R304">
        <f>0+O305+O309+O313+O317+O321+O325+O329+O333+O337+O341+O345+O349+O353+O357+O361+O365+O369</f>
        <v>0</v>
      </c>
    </row>
    <row r="305" spans="1:16" x14ac:dyDescent="0.2">
      <c r="A305" s="17" t="s">
        <v>45</v>
      </c>
      <c r="B305" s="21" t="s">
        <v>437</v>
      </c>
      <c r="C305" s="21" t="s">
        <v>438</v>
      </c>
      <c r="D305" s="17" t="s">
        <v>47</v>
      </c>
      <c r="E305" s="22" t="s">
        <v>439</v>
      </c>
      <c r="F305" s="23" t="s">
        <v>107</v>
      </c>
      <c r="G305" s="24">
        <v>2</v>
      </c>
      <c r="H305" s="25">
        <v>0</v>
      </c>
      <c r="I305" s="25">
        <f>ROUND(ROUND(H305,2)*ROUND(G305,3),2)</f>
        <v>0</v>
      </c>
      <c r="O305">
        <f>(I305*21)/100</f>
        <v>0</v>
      </c>
      <c r="P305" t="s">
        <v>23</v>
      </c>
    </row>
    <row r="306" spans="1:16" x14ac:dyDescent="0.2">
      <c r="A306" s="26" t="s">
        <v>50</v>
      </c>
      <c r="E306" s="27" t="s">
        <v>440</v>
      </c>
    </row>
    <row r="307" spans="1:16" ht="51" x14ac:dyDescent="0.2">
      <c r="A307" s="28" t="s">
        <v>52</v>
      </c>
      <c r="E307" s="29" t="s">
        <v>441</v>
      </c>
    </row>
    <row r="308" spans="1:16" ht="38.25" x14ac:dyDescent="0.2">
      <c r="A308" t="s">
        <v>54</v>
      </c>
      <c r="E308" s="27" t="s">
        <v>442</v>
      </c>
    </row>
    <row r="309" spans="1:16" x14ac:dyDescent="0.2">
      <c r="A309" s="17" t="s">
        <v>45</v>
      </c>
      <c r="B309" s="21" t="s">
        <v>443</v>
      </c>
      <c r="C309" s="21" t="s">
        <v>444</v>
      </c>
      <c r="D309" s="17" t="s">
        <v>47</v>
      </c>
      <c r="E309" s="22" t="s">
        <v>445</v>
      </c>
      <c r="F309" s="23" t="s">
        <v>119</v>
      </c>
      <c r="G309" s="24">
        <v>7.2</v>
      </c>
      <c r="H309" s="25">
        <v>0</v>
      </c>
      <c r="I309" s="25">
        <f>ROUND(ROUND(H309,2)*ROUND(G309,3),2)</f>
        <v>0</v>
      </c>
      <c r="O309">
        <f>(I309*21)/100</f>
        <v>0</v>
      </c>
      <c r="P309" t="s">
        <v>23</v>
      </c>
    </row>
    <row r="310" spans="1:16" x14ac:dyDescent="0.2">
      <c r="A310" s="26" t="s">
        <v>50</v>
      </c>
      <c r="E310" s="27" t="s">
        <v>446</v>
      </c>
    </row>
    <row r="311" spans="1:16" ht="51" x14ac:dyDescent="0.2">
      <c r="A311" s="28" t="s">
        <v>52</v>
      </c>
      <c r="E311" s="29" t="s">
        <v>447</v>
      </c>
    </row>
    <row r="312" spans="1:16" ht="408" x14ac:dyDescent="0.2">
      <c r="A312" t="s">
        <v>54</v>
      </c>
      <c r="E312" s="27" t="s">
        <v>448</v>
      </c>
    </row>
    <row r="313" spans="1:16" x14ac:dyDescent="0.2">
      <c r="A313" s="17" t="s">
        <v>45</v>
      </c>
      <c r="B313" s="21" t="s">
        <v>449</v>
      </c>
      <c r="C313" s="21" t="s">
        <v>450</v>
      </c>
      <c r="D313" s="17" t="s">
        <v>47</v>
      </c>
      <c r="E313" s="22" t="s">
        <v>451</v>
      </c>
      <c r="F313" s="23" t="s">
        <v>229</v>
      </c>
      <c r="G313" s="24">
        <v>22</v>
      </c>
      <c r="H313" s="25">
        <v>0</v>
      </c>
      <c r="I313" s="25">
        <f>ROUND(ROUND(H313,2)*ROUND(G313,3),2)</f>
        <v>0</v>
      </c>
      <c r="O313">
        <f>(I313*21)/100</f>
        <v>0</v>
      </c>
      <c r="P313" t="s">
        <v>23</v>
      </c>
    </row>
    <row r="314" spans="1:16" ht="102" x14ac:dyDescent="0.2">
      <c r="A314" s="26" t="s">
        <v>50</v>
      </c>
      <c r="E314" s="27" t="s">
        <v>452</v>
      </c>
    </row>
    <row r="315" spans="1:16" ht="51" x14ac:dyDescent="0.2">
      <c r="A315" s="28" t="s">
        <v>52</v>
      </c>
      <c r="E315" s="29" t="s">
        <v>453</v>
      </c>
    </row>
    <row r="316" spans="1:16" ht="63.75" x14ac:dyDescent="0.2">
      <c r="A316" t="s">
        <v>54</v>
      </c>
      <c r="E316" s="27" t="s">
        <v>454</v>
      </c>
    </row>
    <row r="317" spans="1:16" x14ac:dyDescent="0.2">
      <c r="A317" s="17" t="s">
        <v>45</v>
      </c>
      <c r="B317" s="21" t="s">
        <v>455</v>
      </c>
      <c r="C317" s="21" t="s">
        <v>456</v>
      </c>
      <c r="D317" s="17" t="s">
        <v>47</v>
      </c>
      <c r="E317" s="22" t="s">
        <v>457</v>
      </c>
      <c r="F317" s="23" t="s">
        <v>107</v>
      </c>
      <c r="G317" s="24">
        <v>11</v>
      </c>
      <c r="H317" s="25">
        <v>0</v>
      </c>
      <c r="I317" s="25">
        <f>ROUND(ROUND(H317,2)*ROUND(G317,3),2)</f>
        <v>0</v>
      </c>
      <c r="O317">
        <f>(I317*21)/100</f>
        <v>0</v>
      </c>
      <c r="P317" t="s">
        <v>23</v>
      </c>
    </row>
    <row r="318" spans="1:16" x14ac:dyDescent="0.2">
      <c r="A318" s="26" t="s">
        <v>50</v>
      </c>
      <c r="E318" s="27" t="s">
        <v>458</v>
      </c>
    </row>
    <row r="319" spans="1:16" ht="51" x14ac:dyDescent="0.2">
      <c r="A319" s="28" t="s">
        <v>52</v>
      </c>
      <c r="E319" s="29" t="s">
        <v>459</v>
      </c>
    </row>
    <row r="320" spans="1:16" ht="25.5" x14ac:dyDescent="0.2">
      <c r="A320" t="s">
        <v>54</v>
      </c>
      <c r="E320" s="27" t="s">
        <v>460</v>
      </c>
    </row>
    <row r="321" spans="1:16" x14ac:dyDescent="0.2">
      <c r="A321" s="17" t="s">
        <v>45</v>
      </c>
      <c r="B321" s="21" t="s">
        <v>461</v>
      </c>
      <c r="C321" s="21" t="s">
        <v>462</v>
      </c>
      <c r="D321" s="17" t="s">
        <v>47</v>
      </c>
      <c r="E321" s="22" t="s">
        <v>463</v>
      </c>
      <c r="F321" s="23" t="s">
        <v>100</v>
      </c>
      <c r="G321" s="24">
        <v>8.9</v>
      </c>
      <c r="H321" s="25">
        <v>0</v>
      </c>
      <c r="I321" s="25">
        <f>ROUND(ROUND(H321,2)*ROUND(G321,3),2)</f>
        <v>0</v>
      </c>
      <c r="O321">
        <f>(I321*21)/100</f>
        <v>0</v>
      </c>
      <c r="P321" t="s">
        <v>23</v>
      </c>
    </row>
    <row r="322" spans="1:16" ht="63.75" x14ac:dyDescent="0.2">
      <c r="A322" s="26" t="s">
        <v>50</v>
      </c>
      <c r="E322" s="27" t="s">
        <v>464</v>
      </c>
    </row>
    <row r="323" spans="1:16" ht="51" x14ac:dyDescent="0.2">
      <c r="A323" s="28" t="s">
        <v>52</v>
      </c>
      <c r="E323" s="29" t="s">
        <v>465</v>
      </c>
    </row>
    <row r="324" spans="1:16" ht="25.5" x14ac:dyDescent="0.2">
      <c r="A324" t="s">
        <v>54</v>
      </c>
      <c r="E324" s="27" t="s">
        <v>466</v>
      </c>
    </row>
    <row r="325" spans="1:16" x14ac:dyDescent="0.2">
      <c r="A325" s="17" t="s">
        <v>45</v>
      </c>
      <c r="B325" s="21" t="s">
        <v>467</v>
      </c>
      <c r="C325" s="21" t="s">
        <v>468</v>
      </c>
      <c r="D325" s="17" t="s">
        <v>47</v>
      </c>
      <c r="E325" s="22" t="s">
        <v>469</v>
      </c>
      <c r="F325" s="23" t="s">
        <v>100</v>
      </c>
      <c r="G325" s="24">
        <v>11.5</v>
      </c>
      <c r="H325" s="25">
        <v>0</v>
      </c>
      <c r="I325" s="25">
        <f>ROUND(ROUND(H325,2)*ROUND(G325,3),2)</f>
        <v>0</v>
      </c>
      <c r="O325">
        <f>(I325*21)/100</f>
        <v>0</v>
      </c>
      <c r="P325" t="s">
        <v>23</v>
      </c>
    </row>
    <row r="326" spans="1:16" ht="38.25" x14ac:dyDescent="0.2">
      <c r="A326" s="26" t="s">
        <v>50</v>
      </c>
      <c r="E326" s="27" t="s">
        <v>470</v>
      </c>
    </row>
    <row r="327" spans="1:16" ht="51" x14ac:dyDescent="0.2">
      <c r="A327" s="28" t="s">
        <v>52</v>
      </c>
      <c r="E327" s="29" t="s">
        <v>471</v>
      </c>
    </row>
    <row r="328" spans="1:16" ht="25.5" x14ac:dyDescent="0.2">
      <c r="A328" t="s">
        <v>54</v>
      </c>
      <c r="E328" s="27" t="s">
        <v>466</v>
      </c>
    </row>
    <row r="329" spans="1:16" ht="25.5" x14ac:dyDescent="0.2">
      <c r="A329" s="17" t="s">
        <v>45</v>
      </c>
      <c r="B329" s="21" t="s">
        <v>472</v>
      </c>
      <c r="C329" s="21" t="s">
        <v>473</v>
      </c>
      <c r="D329" s="17" t="s">
        <v>47</v>
      </c>
      <c r="E329" s="22" t="s">
        <v>474</v>
      </c>
      <c r="F329" s="23" t="s">
        <v>229</v>
      </c>
      <c r="G329" s="24">
        <v>19.399999999999999</v>
      </c>
      <c r="H329" s="25">
        <v>0</v>
      </c>
      <c r="I329" s="25">
        <f>ROUND(ROUND(H329,2)*ROUND(G329,3),2)</f>
        <v>0</v>
      </c>
      <c r="O329">
        <f>(I329*21)/100</f>
        <v>0</v>
      </c>
      <c r="P329" t="s">
        <v>23</v>
      </c>
    </row>
    <row r="330" spans="1:16" ht="25.5" x14ac:dyDescent="0.2">
      <c r="A330" s="26" t="s">
        <v>50</v>
      </c>
      <c r="E330" s="27" t="s">
        <v>475</v>
      </c>
    </row>
    <row r="331" spans="1:16" ht="51" x14ac:dyDescent="0.2">
      <c r="A331" s="28" t="s">
        <v>52</v>
      </c>
      <c r="E331" s="29" t="s">
        <v>476</v>
      </c>
    </row>
    <row r="332" spans="1:16" ht="38.25" x14ac:dyDescent="0.2">
      <c r="A332" t="s">
        <v>54</v>
      </c>
      <c r="E332" s="27" t="s">
        <v>477</v>
      </c>
    </row>
    <row r="333" spans="1:16" ht="25.5" x14ac:dyDescent="0.2">
      <c r="A333" s="17" t="s">
        <v>45</v>
      </c>
      <c r="B333" s="21" t="s">
        <v>478</v>
      </c>
      <c r="C333" s="21" t="s">
        <v>479</v>
      </c>
      <c r="D333" s="17" t="s">
        <v>47</v>
      </c>
      <c r="E333" s="22" t="s">
        <v>480</v>
      </c>
      <c r="F333" s="23" t="s">
        <v>229</v>
      </c>
      <c r="G333" s="24">
        <v>4.3</v>
      </c>
      <c r="H333" s="25">
        <v>0</v>
      </c>
      <c r="I333" s="25">
        <f>ROUND(ROUND(H333,2)*ROUND(G333,3),2)</f>
        <v>0</v>
      </c>
      <c r="O333">
        <f>(I333*21)/100</f>
        <v>0</v>
      </c>
      <c r="P333" t="s">
        <v>23</v>
      </c>
    </row>
    <row r="334" spans="1:16" x14ac:dyDescent="0.2">
      <c r="A334" s="26" t="s">
        <v>50</v>
      </c>
      <c r="E334" s="27" t="s">
        <v>481</v>
      </c>
    </row>
    <row r="335" spans="1:16" ht="51" x14ac:dyDescent="0.2">
      <c r="A335" s="28" t="s">
        <v>52</v>
      </c>
      <c r="E335" s="29" t="s">
        <v>482</v>
      </c>
    </row>
    <row r="336" spans="1:16" ht="127.5" x14ac:dyDescent="0.2">
      <c r="A336" t="s">
        <v>54</v>
      </c>
      <c r="E336" s="27" t="s">
        <v>483</v>
      </c>
    </row>
    <row r="337" spans="1:16" ht="25.5" x14ac:dyDescent="0.2">
      <c r="A337" s="17" t="s">
        <v>45</v>
      </c>
      <c r="B337" s="21" t="s">
        <v>484</v>
      </c>
      <c r="C337" s="21" t="s">
        <v>485</v>
      </c>
      <c r="D337" s="17" t="s">
        <v>47</v>
      </c>
      <c r="E337" s="22" t="s">
        <v>486</v>
      </c>
      <c r="F337" s="23" t="s">
        <v>100</v>
      </c>
      <c r="G337" s="24">
        <v>16.600000000000001</v>
      </c>
      <c r="H337" s="25">
        <v>0</v>
      </c>
      <c r="I337" s="25">
        <f>ROUND(ROUND(H337,2)*ROUND(G337,3),2)</f>
        <v>0</v>
      </c>
      <c r="O337">
        <f>(I337*21)/100</f>
        <v>0</v>
      </c>
      <c r="P337" t="s">
        <v>23</v>
      </c>
    </row>
    <row r="338" spans="1:16" ht="25.5" x14ac:dyDescent="0.2">
      <c r="A338" s="26" t="s">
        <v>50</v>
      </c>
      <c r="E338" s="27" t="s">
        <v>487</v>
      </c>
    </row>
    <row r="339" spans="1:16" ht="51" x14ac:dyDescent="0.2">
      <c r="A339" s="28" t="s">
        <v>52</v>
      </c>
      <c r="E339" s="29" t="s">
        <v>488</v>
      </c>
    </row>
    <row r="340" spans="1:16" ht="102" x14ac:dyDescent="0.2">
      <c r="A340" t="s">
        <v>54</v>
      </c>
      <c r="E340" s="27" t="s">
        <v>489</v>
      </c>
    </row>
    <row r="341" spans="1:16" x14ac:dyDescent="0.2">
      <c r="A341" s="17" t="s">
        <v>45</v>
      </c>
      <c r="B341" s="21" t="s">
        <v>490</v>
      </c>
      <c r="C341" s="21" t="s">
        <v>491</v>
      </c>
      <c r="D341" s="17" t="s">
        <v>47</v>
      </c>
      <c r="E341" s="22" t="s">
        <v>492</v>
      </c>
      <c r="F341" s="23" t="s">
        <v>107</v>
      </c>
      <c r="G341" s="24">
        <v>3</v>
      </c>
      <c r="H341" s="25">
        <v>0</v>
      </c>
      <c r="I341" s="25">
        <f>ROUND(ROUND(H341,2)*ROUND(G341,3),2)</f>
        <v>0</v>
      </c>
      <c r="O341">
        <f>(I341*21)/100</f>
        <v>0</v>
      </c>
      <c r="P341" t="s">
        <v>23</v>
      </c>
    </row>
    <row r="342" spans="1:16" ht="25.5" x14ac:dyDescent="0.2">
      <c r="A342" s="26" t="s">
        <v>50</v>
      </c>
      <c r="E342" s="27" t="s">
        <v>493</v>
      </c>
    </row>
    <row r="343" spans="1:16" ht="51" x14ac:dyDescent="0.2">
      <c r="A343" s="28" t="s">
        <v>52</v>
      </c>
      <c r="E343" s="29" t="s">
        <v>494</v>
      </c>
    </row>
    <row r="344" spans="1:16" x14ac:dyDescent="0.2">
      <c r="A344" t="s">
        <v>54</v>
      </c>
      <c r="E344" s="27" t="s">
        <v>495</v>
      </c>
    </row>
    <row r="345" spans="1:16" x14ac:dyDescent="0.2">
      <c r="A345" s="17" t="s">
        <v>45</v>
      </c>
      <c r="B345" s="21" t="s">
        <v>496</v>
      </c>
      <c r="C345" s="21" t="s">
        <v>497</v>
      </c>
      <c r="D345" s="17" t="s">
        <v>47</v>
      </c>
      <c r="E345" s="22" t="s">
        <v>498</v>
      </c>
      <c r="F345" s="23" t="s">
        <v>119</v>
      </c>
      <c r="G345" s="24">
        <v>6.6</v>
      </c>
      <c r="H345" s="25">
        <v>0</v>
      </c>
      <c r="I345" s="25">
        <f>ROUND(ROUND(H345,2)*ROUND(G345,3),2)</f>
        <v>0</v>
      </c>
      <c r="O345">
        <f>(I345*21)/100</f>
        <v>0</v>
      </c>
      <c r="P345" t="s">
        <v>23</v>
      </c>
    </row>
    <row r="346" spans="1:16" ht="51" x14ac:dyDescent="0.2">
      <c r="A346" s="26" t="s">
        <v>50</v>
      </c>
      <c r="E346" s="27" t="s">
        <v>499</v>
      </c>
    </row>
    <row r="347" spans="1:16" ht="51" x14ac:dyDescent="0.2">
      <c r="A347" s="28" t="s">
        <v>52</v>
      </c>
      <c r="E347" s="29" t="s">
        <v>500</v>
      </c>
    </row>
    <row r="348" spans="1:16" ht="114.75" x14ac:dyDescent="0.2">
      <c r="A348" t="s">
        <v>54</v>
      </c>
      <c r="E348" s="27" t="s">
        <v>501</v>
      </c>
    </row>
    <row r="349" spans="1:16" x14ac:dyDescent="0.2">
      <c r="A349" s="17" t="s">
        <v>45</v>
      </c>
      <c r="B349" s="21" t="s">
        <v>502</v>
      </c>
      <c r="C349" s="21" t="s">
        <v>503</v>
      </c>
      <c r="D349" s="17" t="s">
        <v>47</v>
      </c>
      <c r="E349" s="22" t="s">
        <v>504</v>
      </c>
      <c r="F349" s="23" t="s">
        <v>126</v>
      </c>
      <c r="G349" s="24">
        <v>247.5</v>
      </c>
      <c r="H349" s="25">
        <v>0</v>
      </c>
      <c r="I349" s="25">
        <f>ROUND(ROUND(H349,2)*ROUND(G349,3),2)</f>
        <v>0</v>
      </c>
      <c r="O349">
        <f>(I349*21)/100</f>
        <v>0</v>
      </c>
      <c r="P349" t="s">
        <v>23</v>
      </c>
    </row>
    <row r="350" spans="1:16" ht="51" x14ac:dyDescent="0.2">
      <c r="A350" s="26" t="s">
        <v>50</v>
      </c>
      <c r="E350" s="27" t="s">
        <v>505</v>
      </c>
    </row>
    <row r="351" spans="1:16" ht="51" x14ac:dyDescent="0.2">
      <c r="A351" s="28" t="s">
        <v>52</v>
      </c>
      <c r="E351" s="29" t="s">
        <v>506</v>
      </c>
    </row>
    <row r="352" spans="1:16" ht="25.5" x14ac:dyDescent="0.2">
      <c r="A352" t="s">
        <v>54</v>
      </c>
      <c r="E352" s="27" t="s">
        <v>129</v>
      </c>
    </row>
    <row r="353" spans="1:16" x14ac:dyDescent="0.2">
      <c r="A353" s="17" t="s">
        <v>45</v>
      </c>
      <c r="B353" s="21" t="s">
        <v>507</v>
      </c>
      <c r="C353" s="21" t="s">
        <v>508</v>
      </c>
      <c r="D353" s="17" t="s">
        <v>47</v>
      </c>
      <c r="E353" s="22" t="s">
        <v>509</v>
      </c>
      <c r="F353" s="23" t="s">
        <v>119</v>
      </c>
      <c r="G353" s="24">
        <v>181.5</v>
      </c>
      <c r="H353" s="25">
        <v>0</v>
      </c>
      <c r="I353" s="25">
        <f>ROUND(ROUND(H353,2)*ROUND(G353,3),2)</f>
        <v>0</v>
      </c>
      <c r="O353">
        <f>(I353*21)/100</f>
        <v>0</v>
      </c>
      <c r="P353" t="s">
        <v>23</v>
      </c>
    </row>
    <row r="354" spans="1:16" ht="38.25" x14ac:dyDescent="0.2">
      <c r="A354" s="26" t="s">
        <v>50</v>
      </c>
      <c r="E354" s="27" t="s">
        <v>510</v>
      </c>
    </row>
    <row r="355" spans="1:16" ht="51" x14ac:dyDescent="0.2">
      <c r="A355" s="28" t="s">
        <v>52</v>
      </c>
      <c r="E355" s="29" t="s">
        <v>511</v>
      </c>
    </row>
    <row r="356" spans="1:16" ht="114.75" x14ac:dyDescent="0.2">
      <c r="A356" t="s">
        <v>54</v>
      </c>
      <c r="E356" s="27" t="s">
        <v>501</v>
      </c>
    </row>
    <row r="357" spans="1:16" x14ac:dyDescent="0.2">
      <c r="A357" s="17" t="s">
        <v>45</v>
      </c>
      <c r="B357" s="21" t="s">
        <v>512</v>
      </c>
      <c r="C357" s="21" t="s">
        <v>513</v>
      </c>
      <c r="D357" s="17" t="s">
        <v>47</v>
      </c>
      <c r="E357" s="22" t="s">
        <v>514</v>
      </c>
      <c r="F357" s="23" t="s">
        <v>126</v>
      </c>
      <c r="G357" s="24">
        <v>6806.25</v>
      </c>
      <c r="H357" s="25">
        <v>0</v>
      </c>
      <c r="I357" s="25">
        <f>ROUND(ROUND(H357,2)*ROUND(G357,3),2)</f>
        <v>0</v>
      </c>
      <c r="O357">
        <f>(I357*21)/100</f>
        <v>0</v>
      </c>
      <c r="P357" t="s">
        <v>23</v>
      </c>
    </row>
    <row r="358" spans="1:16" ht="51" x14ac:dyDescent="0.2">
      <c r="A358" s="26" t="s">
        <v>50</v>
      </c>
      <c r="E358" s="27" t="s">
        <v>515</v>
      </c>
    </row>
    <row r="359" spans="1:16" ht="51" x14ac:dyDescent="0.2">
      <c r="A359" s="28" t="s">
        <v>52</v>
      </c>
      <c r="E359" s="29" t="s">
        <v>516</v>
      </c>
    </row>
    <row r="360" spans="1:16" ht="25.5" x14ac:dyDescent="0.2">
      <c r="A360" t="s">
        <v>54</v>
      </c>
      <c r="E360" s="27" t="s">
        <v>129</v>
      </c>
    </row>
    <row r="361" spans="1:16" x14ac:dyDescent="0.2">
      <c r="A361" s="17" t="s">
        <v>45</v>
      </c>
      <c r="B361" s="21" t="s">
        <v>517</v>
      </c>
      <c r="C361" s="21" t="s">
        <v>518</v>
      </c>
      <c r="D361" s="17" t="s">
        <v>47</v>
      </c>
      <c r="E361" s="22" t="s">
        <v>519</v>
      </c>
      <c r="F361" s="23" t="s">
        <v>119</v>
      </c>
      <c r="G361" s="24">
        <v>0.5</v>
      </c>
      <c r="H361" s="25">
        <v>0</v>
      </c>
      <c r="I361" s="25">
        <f>ROUND(ROUND(H361,2)*ROUND(G361,3),2)</f>
        <v>0</v>
      </c>
      <c r="O361">
        <f>(I361*21)/100</f>
        <v>0</v>
      </c>
      <c r="P361" t="s">
        <v>23</v>
      </c>
    </row>
    <row r="362" spans="1:16" x14ac:dyDescent="0.2">
      <c r="A362" s="26" t="s">
        <v>50</v>
      </c>
      <c r="E362" s="27" t="s">
        <v>520</v>
      </c>
    </row>
    <row r="363" spans="1:16" ht="51" x14ac:dyDescent="0.2">
      <c r="A363" s="28" t="s">
        <v>52</v>
      </c>
      <c r="E363" s="29" t="s">
        <v>521</v>
      </c>
    </row>
    <row r="364" spans="1:16" ht="114.75" x14ac:dyDescent="0.2">
      <c r="A364" t="s">
        <v>54</v>
      </c>
      <c r="E364" s="27" t="s">
        <v>501</v>
      </c>
    </row>
    <row r="365" spans="1:16" x14ac:dyDescent="0.2">
      <c r="A365" s="17" t="s">
        <v>45</v>
      </c>
      <c r="B365" s="21" t="s">
        <v>522</v>
      </c>
      <c r="C365" s="21" t="s">
        <v>523</v>
      </c>
      <c r="D365" s="17" t="s">
        <v>47</v>
      </c>
      <c r="E365" s="22" t="s">
        <v>524</v>
      </c>
      <c r="F365" s="23" t="s">
        <v>126</v>
      </c>
      <c r="G365" s="24">
        <v>15</v>
      </c>
      <c r="H365" s="25">
        <v>0</v>
      </c>
      <c r="I365" s="25">
        <f>ROUND(ROUND(H365,2)*ROUND(G365,3),2)</f>
        <v>0</v>
      </c>
      <c r="O365">
        <f>(I365*21)/100</f>
        <v>0</v>
      </c>
      <c r="P365" t="s">
        <v>23</v>
      </c>
    </row>
    <row r="366" spans="1:16" ht="25.5" x14ac:dyDescent="0.2">
      <c r="A366" s="26" t="s">
        <v>50</v>
      </c>
      <c r="E366" s="27" t="s">
        <v>525</v>
      </c>
    </row>
    <row r="367" spans="1:16" ht="51" x14ac:dyDescent="0.2">
      <c r="A367" s="28" t="s">
        <v>52</v>
      </c>
      <c r="E367" s="29" t="s">
        <v>526</v>
      </c>
    </row>
    <row r="368" spans="1:16" ht="25.5" x14ac:dyDescent="0.2">
      <c r="A368" t="s">
        <v>54</v>
      </c>
      <c r="E368" s="27" t="s">
        <v>129</v>
      </c>
    </row>
    <row r="369" spans="1:16" x14ac:dyDescent="0.2">
      <c r="A369" s="17" t="s">
        <v>45</v>
      </c>
      <c r="B369" s="21" t="s">
        <v>527</v>
      </c>
      <c r="C369" s="21" t="s">
        <v>528</v>
      </c>
      <c r="D369" s="17" t="s">
        <v>47</v>
      </c>
      <c r="E369" s="22" t="s">
        <v>529</v>
      </c>
      <c r="F369" s="23" t="s">
        <v>63</v>
      </c>
      <c r="G369" s="24">
        <v>2.87</v>
      </c>
      <c r="H369" s="25">
        <v>0</v>
      </c>
      <c r="I369" s="25">
        <f>ROUND(ROUND(H369,2)*ROUND(G369,3),2)</f>
        <v>0</v>
      </c>
      <c r="O369">
        <f>(I369*21)/100</f>
        <v>0</v>
      </c>
      <c r="P369" t="s">
        <v>23</v>
      </c>
    </row>
    <row r="370" spans="1:16" ht="63.75" x14ac:dyDescent="0.2">
      <c r="A370" s="26" t="s">
        <v>50</v>
      </c>
      <c r="E370" s="27" t="s">
        <v>530</v>
      </c>
    </row>
    <row r="371" spans="1:16" ht="51" x14ac:dyDescent="0.2">
      <c r="A371" s="28" t="s">
        <v>52</v>
      </c>
      <c r="E371" s="29" t="s">
        <v>531</v>
      </c>
    </row>
    <row r="372" spans="1:16" ht="114.75" x14ac:dyDescent="0.2">
      <c r="A372" t="s">
        <v>54</v>
      </c>
      <c r="E372" s="27" t="s">
        <v>532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0C66B-BBD3-456C-AF4D-3DD474296B7C}">
  <sheetPr>
    <pageSetUpPr fitToPage="1"/>
  </sheetPr>
  <dimension ref="A1:R396"/>
  <sheetViews>
    <sheetView topLeftCell="B1" zoomScaleNormal="100" workbookViewId="0">
      <pane ySplit="7" topLeftCell="A390" activePane="bottomLeft" state="frozen"/>
      <selection pane="bottomLeft" activeCell="L20" sqref="L2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58"/>
      <c r="C1" s="58"/>
      <c r="D1" s="58"/>
      <c r="E1" s="58" t="s">
        <v>0</v>
      </c>
      <c r="F1" s="58"/>
      <c r="G1" s="58"/>
      <c r="H1" s="58"/>
      <c r="I1" s="58"/>
      <c r="P1" t="s">
        <v>22</v>
      </c>
    </row>
    <row r="2" spans="1:18" ht="24.95" customHeight="1" x14ac:dyDescent="0.2">
      <c r="B2" s="58"/>
      <c r="C2" s="58"/>
      <c r="D2" s="58"/>
      <c r="E2" s="61" t="s">
        <v>13</v>
      </c>
      <c r="F2" s="58"/>
      <c r="G2" s="58"/>
      <c r="H2" s="44"/>
      <c r="I2" s="44"/>
      <c r="O2">
        <f>0+O8+O49+O134+O139+O180+O225+O278+O299+O312</f>
        <v>0</v>
      </c>
      <c r="P2" t="s">
        <v>22</v>
      </c>
    </row>
    <row r="3" spans="1:18" ht="15" customHeight="1" x14ac:dyDescent="0.25">
      <c r="A3" t="s">
        <v>12</v>
      </c>
      <c r="B3" s="60" t="s">
        <v>14</v>
      </c>
      <c r="C3" s="77" t="s">
        <v>15</v>
      </c>
      <c r="D3" s="78"/>
      <c r="E3" s="59" t="s">
        <v>16</v>
      </c>
      <c r="F3" s="58"/>
      <c r="G3" s="57"/>
      <c r="H3" s="56" t="s">
        <v>533</v>
      </c>
      <c r="I3" s="55">
        <f>0+I8+I49+I134+I139+I180+I225+I278+I299+I312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54" t="s">
        <v>18</v>
      </c>
      <c r="C4" s="79" t="s">
        <v>533</v>
      </c>
      <c r="D4" s="80"/>
      <c r="E4" s="53" t="s">
        <v>1232</v>
      </c>
      <c r="F4" s="44"/>
      <c r="G4" s="44"/>
      <c r="H4" s="50"/>
      <c r="I4" s="50"/>
      <c r="O4" t="s">
        <v>20</v>
      </c>
      <c r="P4" t="s">
        <v>23</v>
      </c>
    </row>
    <row r="5" spans="1:18" ht="12.75" customHeight="1" x14ac:dyDescent="0.2">
      <c r="A5" s="76" t="s">
        <v>26</v>
      </c>
      <c r="B5" s="76" t="s">
        <v>28</v>
      </c>
      <c r="C5" s="76" t="s">
        <v>30</v>
      </c>
      <c r="D5" s="76" t="s">
        <v>31</v>
      </c>
      <c r="E5" s="76" t="s">
        <v>32</v>
      </c>
      <c r="F5" s="76" t="s">
        <v>34</v>
      </c>
      <c r="G5" s="76" t="s">
        <v>36</v>
      </c>
      <c r="H5" s="76" t="s">
        <v>38</v>
      </c>
      <c r="I5" s="76"/>
      <c r="O5" t="s">
        <v>21</v>
      </c>
      <c r="P5" t="s">
        <v>23</v>
      </c>
    </row>
    <row r="6" spans="1:18" ht="12.75" customHeight="1" x14ac:dyDescent="0.2">
      <c r="A6" s="76"/>
      <c r="B6" s="76"/>
      <c r="C6" s="76"/>
      <c r="D6" s="76"/>
      <c r="E6" s="76"/>
      <c r="F6" s="76"/>
      <c r="G6" s="76"/>
      <c r="H6" s="52" t="s">
        <v>39</v>
      </c>
      <c r="I6" s="52" t="s">
        <v>41</v>
      </c>
    </row>
    <row r="7" spans="1:18" ht="12.75" customHeight="1" x14ac:dyDescent="0.2">
      <c r="A7" s="52" t="s">
        <v>27</v>
      </c>
      <c r="B7" s="52" t="s">
        <v>29</v>
      </c>
      <c r="C7" s="52" t="s">
        <v>23</v>
      </c>
      <c r="D7" s="52" t="s">
        <v>22</v>
      </c>
      <c r="E7" s="52" t="s">
        <v>33</v>
      </c>
      <c r="F7" s="52" t="s">
        <v>35</v>
      </c>
      <c r="G7" s="52" t="s">
        <v>37</v>
      </c>
      <c r="H7" s="52" t="s">
        <v>40</v>
      </c>
      <c r="I7" s="52" t="s">
        <v>42</v>
      </c>
    </row>
    <row r="8" spans="1:18" ht="12.75" customHeight="1" x14ac:dyDescent="0.2">
      <c r="A8" s="50" t="s">
        <v>43</v>
      </c>
      <c r="B8" s="50"/>
      <c r="C8" s="51" t="s">
        <v>27</v>
      </c>
      <c r="D8" s="50"/>
      <c r="E8" s="45" t="s">
        <v>44</v>
      </c>
      <c r="F8" s="50"/>
      <c r="G8" s="50"/>
      <c r="H8" s="50"/>
      <c r="I8" s="49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x14ac:dyDescent="0.2">
      <c r="A9" s="41" t="s">
        <v>45</v>
      </c>
      <c r="B9" s="42" t="s">
        <v>29</v>
      </c>
      <c r="C9" s="42" t="s">
        <v>46</v>
      </c>
      <c r="D9" s="41" t="s">
        <v>47</v>
      </c>
      <c r="E9" s="40" t="s">
        <v>48</v>
      </c>
      <c r="F9" s="39" t="s">
        <v>49</v>
      </c>
      <c r="G9" s="38">
        <v>1</v>
      </c>
      <c r="H9" s="37">
        <v>0</v>
      </c>
      <c r="I9" s="37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6" t="s">
        <v>50</v>
      </c>
      <c r="E10" s="33" t="s">
        <v>51</v>
      </c>
    </row>
    <row r="11" spans="1:18" ht="51" x14ac:dyDescent="0.2">
      <c r="A11" s="35" t="s">
        <v>52</v>
      </c>
      <c r="E11" s="34" t="s">
        <v>53</v>
      </c>
    </row>
    <row r="12" spans="1:18" x14ac:dyDescent="0.2">
      <c r="A12" t="s">
        <v>54</v>
      </c>
      <c r="E12" s="33" t="s">
        <v>55</v>
      </c>
    </row>
    <row r="13" spans="1:18" x14ac:dyDescent="0.2">
      <c r="A13" s="41" t="s">
        <v>45</v>
      </c>
      <c r="B13" s="42" t="s">
        <v>23</v>
      </c>
      <c r="C13" s="42" t="s">
        <v>57</v>
      </c>
      <c r="D13" s="41" t="s">
        <v>47</v>
      </c>
      <c r="E13" s="40" t="s">
        <v>58</v>
      </c>
      <c r="F13" s="39" t="s">
        <v>49</v>
      </c>
      <c r="G13" s="38">
        <v>1</v>
      </c>
      <c r="H13" s="37">
        <v>0</v>
      </c>
      <c r="I13" s="37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6" t="s">
        <v>50</v>
      </c>
      <c r="E14" s="33" t="s">
        <v>59</v>
      </c>
    </row>
    <row r="15" spans="1:18" ht="51" x14ac:dyDescent="0.2">
      <c r="A15" s="35" t="s">
        <v>52</v>
      </c>
      <c r="E15" s="34" t="s">
        <v>53</v>
      </c>
    </row>
    <row r="16" spans="1:18" ht="38.25" x14ac:dyDescent="0.2">
      <c r="A16" t="s">
        <v>54</v>
      </c>
      <c r="E16" s="33" t="s">
        <v>534</v>
      </c>
    </row>
    <row r="17" spans="1:16" ht="25.5" x14ac:dyDescent="0.2">
      <c r="A17" s="41" t="s">
        <v>45</v>
      </c>
      <c r="B17" s="42" t="s">
        <v>22</v>
      </c>
      <c r="C17" s="42" t="s">
        <v>61</v>
      </c>
      <c r="D17" s="41" t="s">
        <v>47</v>
      </c>
      <c r="E17" s="40" t="s">
        <v>62</v>
      </c>
      <c r="F17" s="39" t="s">
        <v>63</v>
      </c>
      <c r="G17" s="38">
        <v>746</v>
      </c>
      <c r="H17" s="37">
        <v>0</v>
      </c>
      <c r="I17" s="37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6" t="s">
        <v>50</v>
      </c>
      <c r="E18" s="33" t="s">
        <v>535</v>
      </c>
    </row>
    <row r="19" spans="1:16" ht="51" x14ac:dyDescent="0.2">
      <c r="A19" s="35" t="s">
        <v>52</v>
      </c>
      <c r="E19" s="34" t="s">
        <v>536</v>
      </c>
    </row>
    <row r="20" spans="1:16" ht="89.25" x14ac:dyDescent="0.2">
      <c r="A20" t="s">
        <v>54</v>
      </c>
      <c r="E20" s="33" t="s">
        <v>537</v>
      </c>
    </row>
    <row r="21" spans="1:16" ht="25.5" x14ac:dyDescent="0.2">
      <c r="A21" s="41" t="s">
        <v>45</v>
      </c>
      <c r="B21" s="42" t="s">
        <v>33</v>
      </c>
      <c r="C21" s="42" t="s">
        <v>61</v>
      </c>
      <c r="D21" s="41" t="s">
        <v>29</v>
      </c>
      <c r="E21" s="40" t="s">
        <v>62</v>
      </c>
      <c r="F21" s="39" t="s">
        <v>63</v>
      </c>
      <c r="G21" s="48">
        <v>70.2</v>
      </c>
      <c r="H21" s="37">
        <v>0</v>
      </c>
      <c r="I21" s="37">
        <f>ROUND(ROUND(H21,2)*ROUND(G21,3),2)</f>
        <v>0</v>
      </c>
      <c r="O21">
        <f>(I21*21)/100</f>
        <v>0</v>
      </c>
      <c r="P21" t="s">
        <v>23</v>
      </c>
    </row>
    <row r="22" spans="1:16" ht="25.5" x14ac:dyDescent="0.2">
      <c r="A22" s="36" t="s">
        <v>50</v>
      </c>
      <c r="E22" s="33" t="s">
        <v>538</v>
      </c>
    </row>
    <row r="23" spans="1:16" ht="51" x14ac:dyDescent="0.2">
      <c r="A23" s="35" t="s">
        <v>52</v>
      </c>
      <c r="E23" s="34" t="s">
        <v>1228</v>
      </c>
    </row>
    <row r="24" spans="1:16" ht="89.25" x14ac:dyDescent="0.2">
      <c r="A24" t="s">
        <v>54</v>
      </c>
      <c r="E24" s="33" t="s">
        <v>537</v>
      </c>
    </row>
    <row r="25" spans="1:16" ht="25.5" x14ac:dyDescent="0.2">
      <c r="A25" s="41" t="s">
        <v>45</v>
      </c>
      <c r="B25" s="42" t="s">
        <v>35</v>
      </c>
      <c r="C25" s="42" t="s">
        <v>69</v>
      </c>
      <c r="D25" s="41" t="s">
        <v>47</v>
      </c>
      <c r="E25" s="40" t="s">
        <v>70</v>
      </c>
      <c r="F25" s="39" t="s">
        <v>63</v>
      </c>
      <c r="G25" s="38">
        <v>186.3</v>
      </c>
      <c r="H25" s="37">
        <v>0</v>
      </c>
      <c r="I25" s="37">
        <f>ROUND(ROUND(H25,2)*ROUND(G25,3),2)</f>
        <v>0</v>
      </c>
      <c r="O25">
        <f>(I25*21)/100</f>
        <v>0</v>
      </c>
      <c r="P25" t="s">
        <v>23</v>
      </c>
    </row>
    <row r="26" spans="1:16" ht="25.5" x14ac:dyDescent="0.2">
      <c r="A26" s="36" t="s">
        <v>50</v>
      </c>
      <c r="E26" s="33" t="s">
        <v>539</v>
      </c>
    </row>
    <row r="27" spans="1:16" ht="51" x14ac:dyDescent="0.2">
      <c r="A27" s="35" t="s">
        <v>52</v>
      </c>
      <c r="E27" s="34" t="s">
        <v>540</v>
      </c>
    </row>
    <row r="28" spans="1:16" ht="89.25" x14ac:dyDescent="0.2">
      <c r="A28" t="s">
        <v>54</v>
      </c>
      <c r="E28" s="33" t="s">
        <v>537</v>
      </c>
    </row>
    <row r="29" spans="1:16" ht="25.5" x14ac:dyDescent="0.2">
      <c r="A29" s="41" t="s">
        <v>45</v>
      </c>
      <c r="B29" s="42" t="s">
        <v>37</v>
      </c>
      <c r="C29" s="42" t="s">
        <v>74</v>
      </c>
      <c r="D29" s="41" t="s">
        <v>47</v>
      </c>
      <c r="E29" s="40" t="s">
        <v>75</v>
      </c>
      <c r="F29" s="39" t="s">
        <v>63</v>
      </c>
      <c r="G29" s="38">
        <v>60</v>
      </c>
      <c r="H29" s="37">
        <v>0</v>
      </c>
      <c r="I29" s="37">
        <f>ROUND(ROUND(H29,2)*ROUND(G29,3),2)</f>
        <v>0</v>
      </c>
      <c r="O29">
        <f>(I29*21)/100</f>
        <v>0</v>
      </c>
      <c r="P29" t="s">
        <v>23</v>
      </c>
    </row>
    <row r="30" spans="1:16" ht="38.25" x14ac:dyDescent="0.2">
      <c r="A30" s="36" t="s">
        <v>50</v>
      </c>
      <c r="E30" s="33" t="s">
        <v>76</v>
      </c>
    </row>
    <row r="31" spans="1:16" ht="51" x14ac:dyDescent="0.2">
      <c r="A31" s="35" t="s">
        <v>52</v>
      </c>
      <c r="E31" s="34" t="s">
        <v>541</v>
      </c>
    </row>
    <row r="32" spans="1:16" ht="89.25" x14ac:dyDescent="0.2">
      <c r="A32" t="s">
        <v>54</v>
      </c>
      <c r="E32" s="33" t="s">
        <v>537</v>
      </c>
    </row>
    <row r="33" spans="1:16" ht="25.5" x14ac:dyDescent="0.2">
      <c r="A33" s="41" t="s">
        <v>45</v>
      </c>
      <c r="B33" s="42" t="s">
        <v>73</v>
      </c>
      <c r="C33" s="42" t="s">
        <v>83</v>
      </c>
      <c r="D33" s="41" t="s">
        <v>47</v>
      </c>
      <c r="E33" s="40" t="s">
        <v>84</v>
      </c>
      <c r="F33" s="39" t="s">
        <v>63</v>
      </c>
      <c r="G33" s="38">
        <v>646.5</v>
      </c>
      <c r="H33" s="37">
        <v>0</v>
      </c>
      <c r="I33" s="37">
        <f>ROUND(ROUND(H33,2)*ROUND(G33,3),2)</f>
        <v>0</v>
      </c>
      <c r="O33">
        <f>(I33*21)/100</f>
        <v>0</v>
      </c>
      <c r="P33" t="s">
        <v>23</v>
      </c>
    </row>
    <row r="34" spans="1:16" ht="25.5" x14ac:dyDescent="0.2">
      <c r="A34" s="36" t="s">
        <v>50</v>
      </c>
      <c r="E34" s="33" t="s">
        <v>542</v>
      </c>
    </row>
    <row r="35" spans="1:16" ht="51" x14ac:dyDescent="0.2">
      <c r="A35" s="35" t="s">
        <v>52</v>
      </c>
      <c r="E35" s="34" t="s">
        <v>543</v>
      </c>
    </row>
    <row r="36" spans="1:16" ht="89.25" x14ac:dyDescent="0.2">
      <c r="A36" t="s">
        <v>54</v>
      </c>
      <c r="E36" s="33" t="s">
        <v>537</v>
      </c>
    </row>
    <row r="37" spans="1:16" ht="25.5" x14ac:dyDescent="0.2">
      <c r="A37" s="41" t="s">
        <v>45</v>
      </c>
      <c r="B37" s="42" t="s">
        <v>78</v>
      </c>
      <c r="C37" s="42" t="s">
        <v>87</v>
      </c>
      <c r="D37" s="41" t="s">
        <v>47</v>
      </c>
      <c r="E37" s="40" t="s">
        <v>88</v>
      </c>
      <c r="F37" s="39" t="s">
        <v>63</v>
      </c>
      <c r="G37" s="38">
        <v>0.4</v>
      </c>
      <c r="H37" s="37">
        <v>0</v>
      </c>
      <c r="I37" s="37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6" t="s">
        <v>50</v>
      </c>
      <c r="E38" s="33" t="s">
        <v>89</v>
      </c>
    </row>
    <row r="39" spans="1:16" ht="51" x14ac:dyDescent="0.2">
      <c r="A39" s="35" t="s">
        <v>52</v>
      </c>
      <c r="E39" s="34" t="s">
        <v>544</v>
      </c>
    </row>
    <row r="40" spans="1:16" ht="89.25" x14ac:dyDescent="0.2">
      <c r="A40" t="s">
        <v>54</v>
      </c>
      <c r="E40" s="33" t="s">
        <v>537</v>
      </c>
    </row>
    <row r="41" spans="1:16" ht="25.5" x14ac:dyDescent="0.2">
      <c r="A41" s="41" t="s">
        <v>45</v>
      </c>
      <c r="B41" s="42" t="s">
        <v>40</v>
      </c>
      <c r="C41" s="42" t="s">
        <v>92</v>
      </c>
      <c r="D41" s="41" t="s">
        <v>47</v>
      </c>
      <c r="E41" s="40" t="s">
        <v>93</v>
      </c>
      <c r="F41" s="39" t="s">
        <v>63</v>
      </c>
      <c r="G41" s="38">
        <v>1.9359999999999999</v>
      </c>
      <c r="H41" s="37">
        <v>0</v>
      </c>
      <c r="I41" s="37">
        <f>ROUND(ROUND(H41,2)*ROUND(G41,3),2)</f>
        <v>0</v>
      </c>
      <c r="O41">
        <f>(I41*21)/100</f>
        <v>0</v>
      </c>
      <c r="P41" t="s">
        <v>23</v>
      </c>
    </row>
    <row r="42" spans="1:16" ht="38.25" x14ac:dyDescent="0.2">
      <c r="A42" s="36" t="s">
        <v>50</v>
      </c>
      <c r="E42" s="33" t="s">
        <v>545</v>
      </c>
    </row>
    <row r="43" spans="1:16" ht="51" x14ac:dyDescent="0.2">
      <c r="A43" s="35" t="s">
        <v>52</v>
      </c>
      <c r="E43" s="34" t="s">
        <v>546</v>
      </c>
    </row>
    <row r="44" spans="1:16" ht="89.25" x14ac:dyDescent="0.2">
      <c r="A44" t="s">
        <v>54</v>
      </c>
      <c r="E44" s="33" t="s">
        <v>537</v>
      </c>
    </row>
    <row r="45" spans="1:16" x14ac:dyDescent="0.2">
      <c r="A45" s="41" t="s">
        <v>45</v>
      </c>
      <c r="B45" s="42" t="s">
        <v>42</v>
      </c>
      <c r="C45" s="42" t="s">
        <v>547</v>
      </c>
      <c r="D45" s="41" t="s">
        <v>47</v>
      </c>
      <c r="E45" s="40" t="s">
        <v>548</v>
      </c>
      <c r="F45" s="39" t="s">
        <v>49</v>
      </c>
      <c r="G45" s="38">
        <v>1</v>
      </c>
      <c r="H45" s="37">
        <v>0</v>
      </c>
      <c r="I45" s="37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6" t="s">
        <v>50</v>
      </c>
      <c r="E46" s="33" t="s">
        <v>549</v>
      </c>
    </row>
    <row r="47" spans="1:16" ht="51" x14ac:dyDescent="0.2">
      <c r="A47" s="35" t="s">
        <v>52</v>
      </c>
      <c r="E47" s="34" t="s">
        <v>550</v>
      </c>
    </row>
    <row r="48" spans="1:16" x14ac:dyDescent="0.2">
      <c r="A48" t="s">
        <v>54</v>
      </c>
      <c r="E48" s="33" t="s">
        <v>551</v>
      </c>
    </row>
    <row r="49" spans="1:18" ht="12.75" customHeight="1" x14ac:dyDescent="0.2">
      <c r="A49" s="44" t="s">
        <v>43</v>
      </c>
      <c r="B49" s="44"/>
      <c r="C49" s="46" t="s">
        <v>29</v>
      </c>
      <c r="D49" s="44"/>
      <c r="E49" s="45" t="s">
        <v>96</v>
      </c>
      <c r="F49" s="44"/>
      <c r="G49" s="44"/>
      <c r="H49" s="44"/>
      <c r="I49" s="43">
        <f>0+Q49</f>
        <v>0</v>
      </c>
      <c r="O49">
        <f>0+R49</f>
        <v>0</v>
      </c>
      <c r="Q49">
        <f>0+I50+I54+I58+I62+I66+I70+I74+I78+I82+I86+I90+I94+I98+I102+I106+I110+I114+I118+I122+I126+I130</f>
        <v>0</v>
      </c>
      <c r="R49">
        <f>0+O50+O54+O58+O62+O66+O70+O74+O78+O82+O86+O90+O94+O98+O102+O106+O110+O114+O118+O122+O126+O130</f>
        <v>0</v>
      </c>
    </row>
    <row r="50" spans="1:18" x14ac:dyDescent="0.2">
      <c r="A50" s="41" t="s">
        <v>45</v>
      </c>
      <c r="B50" s="42" t="s">
        <v>91</v>
      </c>
      <c r="C50" s="42" t="s">
        <v>98</v>
      </c>
      <c r="D50" s="41" t="s">
        <v>47</v>
      </c>
      <c r="E50" s="40" t="s">
        <v>99</v>
      </c>
      <c r="F50" s="39" t="s">
        <v>100</v>
      </c>
      <c r="G50" s="38">
        <v>100</v>
      </c>
      <c r="H50" s="37">
        <v>0</v>
      </c>
      <c r="I50" s="37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36" t="s">
        <v>50</v>
      </c>
      <c r="E51" s="33" t="s">
        <v>47</v>
      </c>
    </row>
    <row r="52" spans="1:18" ht="51" x14ac:dyDescent="0.2">
      <c r="A52" s="35" t="s">
        <v>52</v>
      </c>
      <c r="E52" s="34" t="s">
        <v>552</v>
      </c>
    </row>
    <row r="53" spans="1:18" ht="25.5" x14ac:dyDescent="0.2">
      <c r="A53" t="s">
        <v>54</v>
      </c>
      <c r="E53" s="33" t="s">
        <v>553</v>
      </c>
    </row>
    <row r="54" spans="1:18" x14ac:dyDescent="0.2">
      <c r="A54" s="41" t="s">
        <v>45</v>
      </c>
      <c r="B54" s="42" t="s">
        <v>97</v>
      </c>
      <c r="C54" s="42" t="s">
        <v>111</v>
      </c>
      <c r="D54" s="41" t="s">
        <v>47</v>
      </c>
      <c r="E54" s="40" t="s">
        <v>112</v>
      </c>
      <c r="F54" s="39" t="s">
        <v>107</v>
      </c>
      <c r="G54" s="38">
        <v>2</v>
      </c>
      <c r="H54" s="37">
        <v>0</v>
      </c>
      <c r="I54" s="37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36" t="s">
        <v>50</v>
      </c>
      <c r="E55" s="33" t="s">
        <v>113</v>
      </c>
    </row>
    <row r="56" spans="1:18" ht="51" x14ac:dyDescent="0.2">
      <c r="A56" s="35" t="s">
        <v>52</v>
      </c>
      <c r="E56" s="34" t="s">
        <v>554</v>
      </c>
    </row>
    <row r="57" spans="1:18" ht="76.5" x14ac:dyDescent="0.2">
      <c r="A57" t="s">
        <v>54</v>
      </c>
      <c r="E57" s="33" t="s">
        <v>555</v>
      </c>
    </row>
    <row r="58" spans="1:18" ht="25.5" x14ac:dyDescent="0.2">
      <c r="A58" s="41" t="s">
        <v>45</v>
      </c>
      <c r="B58" s="42" t="s">
        <v>104</v>
      </c>
      <c r="C58" s="42" t="s">
        <v>556</v>
      </c>
      <c r="D58" s="41" t="s">
        <v>47</v>
      </c>
      <c r="E58" s="40" t="s">
        <v>557</v>
      </c>
      <c r="F58" s="39" t="s">
        <v>119</v>
      </c>
      <c r="G58" s="38">
        <v>23</v>
      </c>
      <c r="H58" s="37">
        <v>0</v>
      </c>
      <c r="I58" s="37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36" t="s">
        <v>50</v>
      </c>
      <c r="E59" s="33" t="s">
        <v>558</v>
      </c>
    </row>
    <row r="60" spans="1:18" ht="51" x14ac:dyDescent="0.2">
      <c r="A60" s="35" t="s">
        <v>52</v>
      </c>
      <c r="E60" s="34" t="s">
        <v>559</v>
      </c>
    </row>
    <row r="61" spans="1:18" ht="63.75" x14ac:dyDescent="0.2">
      <c r="A61" t="s">
        <v>54</v>
      </c>
      <c r="E61" s="33" t="s">
        <v>122</v>
      </c>
    </row>
    <row r="62" spans="1:18" ht="25.5" x14ac:dyDescent="0.2">
      <c r="A62" s="41" t="s">
        <v>45</v>
      </c>
      <c r="B62" s="42" t="s">
        <v>110</v>
      </c>
      <c r="C62" s="42" t="s">
        <v>560</v>
      </c>
      <c r="D62" s="41" t="s">
        <v>47</v>
      </c>
      <c r="E62" s="40" t="s">
        <v>561</v>
      </c>
      <c r="F62" s="39" t="s">
        <v>126</v>
      </c>
      <c r="G62" s="38">
        <v>1518</v>
      </c>
      <c r="H62" s="37">
        <v>0</v>
      </c>
      <c r="I62" s="37">
        <f>ROUND(ROUND(H62,2)*ROUND(G62,3),2)</f>
        <v>0</v>
      </c>
      <c r="O62">
        <f>(I62*21)/100</f>
        <v>0</v>
      </c>
      <c r="P62" t="s">
        <v>23</v>
      </c>
    </row>
    <row r="63" spans="1:18" ht="25.5" x14ac:dyDescent="0.2">
      <c r="A63" s="36" t="s">
        <v>50</v>
      </c>
      <c r="E63" s="33" t="s">
        <v>562</v>
      </c>
    </row>
    <row r="64" spans="1:18" ht="51" x14ac:dyDescent="0.2">
      <c r="A64" s="35" t="s">
        <v>52</v>
      </c>
      <c r="E64" s="34" t="s">
        <v>563</v>
      </c>
    </row>
    <row r="65" spans="1:16" ht="25.5" x14ac:dyDescent="0.2">
      <c r="A65" t="s">
        <v>54</v>
      </c>
      <c r="E65" s="33" t="s">
        <v>129</v>
      </c>
    </row>
    <row r="66" spans="1:16" ht="25.5" x14ac:dyDescent="0.2">
      <c r="A66" s="41" t="s">
        <v>45</v>
      </c>
      <c r="B66" s="42" t="s">
        <v>116</v>
      </c>
      <c r="C66" s="42" t="s">
        <v>117</v>
      </c>
      <c r="D66" s="41" t="s">
        <v>47</v>
      </c>
      <c r="E66" s="40" t="s">
        <v>118</v>
      </c>
      <c r="F66" s="39" t="s">
        <v>119</v>
      </c>
      <c r="G66" s="38">
        <v>78</v>
      </c>
      <c r="H66" s="37">
        <v>0</v>
      </c>
      <c r="I66" s="37">
        <f>ROUND(ROUND(H66,2)*ROUND(G66,3),2)</f>
        <v>0</v>
      </c>
      <c r="O66">
        <f>(I66*21)/100</f>
        <v>0</v>
      </c>
      <c r="P66" t="s">
        <v>23</v>
      </c>
    </row>
    <row r="67" spans="1:16" ht="38.25" x14ac:dyDescent="0.2">
      <c r="A67" s="36" t="s">
        <v>50</v>
      </c>
      <c r="E67" s="33" t="s">
        <v>564</v>
      </c>
    </row>
    <row r="68" spans="1:16" ht="51" x14ac:dyDescent="0.2">
      <c r="A68" s="35" t="s">
        <v>52</v>
      </c>
      <c r="E68" s="34" t="s">
        <v>565</v>
      </c>
    </row>
    <row r="69" spans="1:16" ht="63.75" x14ac:dyDescent="0.2">
      <c r="A69" t="s">
        <v>54</v>
      </c>
      <c r="E69" s="33" t="s">
        <v>122</v>
      </c>
    </row>
    <row r="70" spans="1:16" ht="25.5" x14ac:dyDescent="0.2">
      <c r="A70" s="41" t="s">
        <v>45</v>
      </c>
      <c r="B70" s="42" t="s">
        <v>123</v>
      </c>
      <c r="C70" s="42" t="s">
        <v>124</v>
      </c>
      <c r="D70" s="41" t="s">
        <v>47</v>
      </c>
      <c r="E70" s="40" t="s">
        <v>125</v>
      </c>
      <c r="F70" s="39" t="s">
        <v>126</v>
      </c>
      <c r="G70" s="38">
        <v>5031</v>
      </c>
      <c r="H70" s="37">
        <v>0</v>
      </c>
      <c r="I70" s="37">
        <f>ROUND(ROUND(H70,2)*ROUND(G70,3),2)</f>
        <v>0</v>
      </c>
      <c r="O70">
        <f>(I70*21)/100</f>
        <v>0</v>
      </c>
      <c r="P70" t="s">
        <v>23</v>
      </c>
    </row>
    <row r="71" spans="1:16" ht="51" x14ac:dyDescent="0.2">
      <c r="A71" s="36" t="s">
        <v>50</v>
      </c>
      <c r="E71" s="33" t="s">
        <v>566</v>
      </c>
    </row>
    <row r="72" spans="1:16" ht="51" x14ac:dyDescent="0.2">
      <c r="A72" s="35" t="s">
        <v>52</v>
      </c>
      <c r="E72" s="34" t="s">
        <v>567</v>
      </c>
    </row>
    <row r="73" spans="1:16" ht="25.5" x14ac:dyDescent="0.2">
      <c r="A73" t="s">
        <v>54</v>
      </c>
      <c r="E73" s="33" t="s">
        <v>129</v>
      </c>
    </row>
    <row r="74" spans="1:16" x14ac:dyDescent="0.2">
      <c r="A74" s="41" t="s">
        <v>45</v>
      </c>
      <c r="B74" s="42" t="s">
        <v>130</v>
      </c>
      <c r="C74" s="42" t="s">
        <v>568</v>
      </c>
      <c r="D74" s="41" t="s">
        <v>47</v>
      </c>
      <c r="E74" s="40" t="s">
        <v>569</v>
      </c>
      <c r="F74" s="39" t="s">
        <v>229</v>
      </c>
      <c r="G74" s="38">
        <v>29</v>
      </c>
      <c r="H74" s="37">
        <v>0</v>
      </c>
      <c r="I74" s="37">
        <f>ROUND(ROUND(H74,2)*ROUND(G74,3),2)</f>
        <v>0</v>
      </c>
      <c r="O74">
        <f>(I74*21)/100</f>
        <v>0</v>
      </c>
      <c r="P74" t="s">
        <v>23</v>
      </c>
    </row>
    <row r="75" spans="1:16" ht="25.5" x14ac:dyDescent="0.2">
      <c r="A75" s="36" t="s">
        <v>50</v>
      </c>
      <c r="E75" s="33" t="s">
        <v>570</v>
      </c>
    </row>
    <row r="76" spans="1:16" ht="51" x14ac:dyDescent="0.2">
      <c r="A76" s="35" t="s">
        <v>52</v>
      </c>
      <c r="E76" s="34" t="s">
        <v>571</v>
      </c>
    </row>
    <row r="77" spans="1:16" ht="38.25" x14ac:dyDescent="0.2">
      <c r="A77" t="s">
        <v>54</v>
      </c>
      <c r="E77" s="33" t="s">
        <v>572</v>
      </c>
    </row>
    <row r="78" spans="1:16" x14ac:dyDescent="0.2">
      <c r="A78" s="41" t="s">
        <v>45</v>
      </c>
      <c r="B78" s="42" t="s">
        <v>137</v>
      </c>
      <c r="C78" s="42" t="s">
        <v>573</v>
      </c>
      <c r="D78" s="41" t="s">
        <v>47</v>
      </c>
      <c r="E78" s="40" t="s">
        <v>574</v>
      </c>
      <c r="F78" s="39" t="s">
        <v>119</v>
      </c>
      <c r="G78" s="38">
        <v>114</v>
      </c>
      <c r="H78" s="37">
        <v>0</v>
      </c>
      <c r="I78" s="37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6" t="s">
        <v>50</v>
      </c>
      <c r="E79" s="33" t="s">
        <v>140</v>
      </c>
    </row>
    <row r="80" spans="1:16" ht="51" x14ac:dyDescent="0.2">
      <c r="A80" s="35" t="s">
        <v>52</v>
      </c>
      <c r="E80" s="34" t="s">
        <v>575</v>
      </c>
    </row>
    <row r="81" spans="1:16" ht="25.5" x14ac:dyDescent="0.2">
      <c r="A81" t="s">
        <v>54</v>
      </c>
      <c r="E81" s="33" t="s">
        <v>576</v>
      </c>
    </row>
    <row r="82" spans="1:16" x14ac:dyDescent="0.2">
      <c r="A82" s="41" t="s">
        <v>45</v>
      </c>
      <c r="B82" s="42" t="s">
        <v>143</v>
      </c>
      <c r="C82" s="42" t="s">
        <v>144</v>
      </c>
      <c r="D82" s="41" t="s">
        <v>47</v>
      </c>
      <c r="E82" s="40" t="s">
        <v>145</v>
      </c>
      <c r="F82" s="39" t="s">
        <v>119</v>
      </c>
      <c r="G82" s="38">
        <v>815</v>
      </c>
      <c r="H82" s="37">
        <v>0</v>
      </c>
      <c r="I82" s="37">
        <f>ROUND(ROUND(H82,2)*ROUND(G82,3),2)</f>
        <v>0</v>
      </c>
      <c r="O82">
        <f>(I82*21)/100</f>
        <v>0</v>
      </c>
      <c r="P82" t="s">
        <v>23</v>
      </c>
    </row>
    <row r="83" spans="1:16" ht="38.25" x14ac:dyDescent="0.2">
      <c r="A83" s="36" t="s">
        <v>50</v>
      </c>
      <c r="E83" s="33" t="s">
        <v>577</v>
      </c>
    </row>
    <row r="84" spans="1:16" ht="51" x14ac:dyDescent="0.2">
      <c r="A84" s="35" t="s">
        <v>52</v>
      </c>
      <c r="E84" s="34" t="s">
        <v>578</v>
      </c>
    </row>
    <row r="85" spans="1:16" ht="255" x14ac:dyDescent="0.2">
      <c r="A85" t="s">
        <v>54</v>
      </c>
      <c r="E85" s="33" t="s">
        <v>579</v>
      </c>
    </row>
    <row r="86" spans="1:16" x14ac:dyDescent="0.2">
      <c r="A86" s="41" t="s">
        <v>45</v>
      </c>
      <c r="B86" s="42" t="s">
        <v>149</v>
      </c>
      <c r="C86" s="42" t="s">
        <v>150</v>
      </c>
      <c r="D86" s="41" t="s">
        <v>47</v>
      </c>
      <c r="E86" s="40" t="s">
        <v>151</v>
      </c>
      <c r="F86" s="39" t="s">
        <v>152</v>
      </c>
      <c r="G86" s="38">
        <v>3345</v>
      </c>
      <c r="H86" s="37">
        <v>0</v>
      </c>
      <c r="I86" s="37">
        <f>ROUND(ROUND(H86,2)*ROUND(G86,3),2)</f>
        <v>0</v>
      </c>
      <c r="O86">
        <f>(I86*21)/100</f>
        <v>0</v>
      </c>
      <c r="P86" t="s">
        <v>23</v>
      </c>
    </row>
    <row r="87" spans="1:16" ht="89.25" x14ac:dyDescent="0.2">
      <c r="A87" s="36" t="s">
        <v>50</v>
      </c>
      <c r="E87" s="33" t="s">
        <v>580</v>
      </c>
    </row>
    <row r="88" spans="1:16" ht="51" x14ac:dyDescent="0.2">
      <c r="A88" s="35" t="s">
        <v>52</v>
      </c>
      <c r="E88" s="34" t="s">
        <v>581</v>
      </c>
    </row>
    <row r="89" spans="1:16" ht="25.5" x14ac:dyDescent="0.2">
      <c r="A89" t="s">
        <v>54</v>
      </c>
      <c r="E89" s="33" t="s">
        <v>155</v>
      </c>
    </row>
    <row r="90" spans="1:16" x14ac:dyDescent="0.2">
      <c r="A90" s="41" t="s">
        <v>45</v>
      </c>
      <c r="B90" s="42" t="s">
        <v>156</v>
      </c>
      <c r="C90" s="42" t="s">
        <v>157</v>
      </c>
      <c r="D90" s="41" t="s">
        <v>47</v>
      </c>
      <c r="E90" s="40" t="s">
        <v>158</v>
      </c>
      <c r="F90" s="39" t="s">
        <v>119</v>
      </c>
      <c r="G90" s="38">
        <v>62</v>
      </c>
      <c r="H90" s="37">
        <v>0</v>
      </c>
      <c r="I90" s="37">
        <f>ROUND(ROUND(H90,2)*ROUND(G90,3),2)</f>
        <v>0</v>
      </c>
      <c r="O90">
        <f>(I90*21)/100</f>
        <v>0</v>
      </c>
      <c r="P90" t="s">
        <v>23</v>
      </c>
    </row>
    <row r="91" spans="1:16" ht="25.5" x14ac:dyDescent="0.2">
      <c r="A91" s="36" t="s">
        <v>50</v>
      </c>
      <c r="E91" s="33" t="s">
        <v>582</v>
      </c>
    </row>
    <row r="92" spans="1:16" ht="51" x14ac:dyDescent="0.2">
      <c r="A92" s="35" t="s">
        <v>52</v>
      </c>
      <c r="E92" s="34" t="s">
        <v>583</v>
      </c>
    </row>
    <row r="93" spans="1:16" ht="255" x14ac:dyDescent="0.2">
      <c r="A93" t="s">
        <v>54</v>
      </c>
      <c r="E93" s="33" t="s">
        <v>584</v>
      </c>
    </row>
    <row r="94" spans="1:16" x14ac:dyDescent="0.2">
      <c r="A94" s="41" t="s">
        <v>45</v>
      </c>
      <c r="B94" s="42" t="s">
        <v>161</v>
      </c>
      <c r="C94" s="42" t="s">
        <v>162</v>
      </c>
      <c r="D94" s="41" t="s">
        <v>47</v>
      </c>
      <c r="E94" s="40" t="s">
        <v>163</v>
      </c>
      <c r="F94" s="39" t="s">
        <v>152</v>
      </c>
      <c r="G94" s="38">
        <v>1035</v>
      </c>
      <c r="H94" s="37">
        <v>0</v>
      </c>
      <c r="I94" s="37">
        <f>ROUND(ROUND(H94,2)*ROUND(G94,3),2)</f>
        <v>0</v>
      </c>
      <c r="O94">
        <f>(I94*21)/100</f>
        <v>0</v>
      </c>
      <c r="P94" t="s">
        <v>23</v>
      </c>
    </row>
    <row r="95" spans="1:16" ht="51" x14ac:dyDescent="0.2">
      <c r="A95" s="36" t="s">
        <v>50</v>
      </c>
      <c r="E95" s="33" t="s">
        <v>585</v>
      </c>
    </row>
    <row r="96" spans="1:16" ht="51" x14ac:dyDescent="0.2">
      <c r="A96" s="35" t="s">
        <v>52</v>
      </c>
      <c r="E96" s="34" t="s">
        <v>586</v>
      </c>
    </row>
    <row r="97" spans="1:16" ht="25.5" x14ac:dyDescent="0.2">
      <c r="A97" t="s">
        <v>54</v>
      </c>
      <c r="E97" s="33" t="s">
        <v>155</v>
      </c>
    </row>
    <row r="98" spans="1:16" x14ac:dyDescent="0.2">
      <c r="A98" s="41" t="s">
        <v>45</v>
      </c>
      <c r="B98" s="42" t="s">
        <v>166</v>
      </c>
      <c r="C98" s="42" t="s">
        <v>587</v>
      </c>
      <c r="D98" s="41" t="s">
        <v>47</v>
      </c>
      <c r="E98" s="40" t="s">
        <v>588</v>
      </c>
      <c r="F98" s="39" t="s">
        <v>119</v>
      </c>
      <c r="G98" s="38">
        <v>706</v>
      </c>
      <c r="H98" s="37">
        <v>0</v>
      </c>
      <c r="I98" s="37">
        <f>ROUND(ROUND(H98,2)*ROUND(G98,3),2)</f>
        <v>0</v>
      </c>
      <c r="O98">
        <f>(I98*21)/100</f>
        <v>0</v>
      </c>
      <c r="P98" t="s">
        <v>23</v>
      </c>
    </row>
    <row r="99" spans="1:16" ht="63.75" x14ac:dyDescent="0.2">
      <c r="A99" s="36" t="s">
        <v>50</v>
      </c>
      <c r="E99" s="33" t="s">
        <v>589</v>
      </c>
    </row>
    <row r="100" spans="1:16" ht="51" x14ac:dyDescent="0.2">
      <c r="A100" s="35" t="s">
        <v>52</v>
      </c>
      <c r="E100" s="34" t="s">
        <v>590</v>
      </c>
    </row>
    <row r="101" spans="1:16" ht="204" x14ac:dyDescent="0.2">
      <c r="A101" t="s">
        <v>54</v>
      </c>
      <c r="E101" s="33" t="s">
        <v>591</v>
      </c>
    </row>
    <row r="102" spans="1:16" x14ac:dyDescent="0.2">
      <c r="A102" s="41" t="s">
        <v>45</v>
      </c>
      <c r="B102" s="42" t="s">
        <v>172</v>
      </c>
      <c r="C102" s="42" t="s">
        <v>167</v>
      </c>
      <c r="D102" s="41" t="s">
        <v>47</v>
      </c>
      <c r="E102" s="40" t="s">
        <v>168</v>
      </c>
      <c r="F102" s="39" t="s">
        <v>119</v>
      </c>
      <c r="G102" s="38">
        <v>480</v>
      </c>
      <c r="H102" s="37">
        <v>0</v>
      </c>
      <c r="I102" s="37">
        <f>ROUND(ROUND(H102,2)*ROUND(G102,3),2)</f>
        <v>0</v>
      </c>
      <c r="O102">
        <f>(I102*21)/100</f>
        <v>0</v>
      </c>
      <c r="P102" t="s">
        <v>23</v>
      </c>
    </row>
    <row r="103" spans="1:16" ht="25.5" x14ac:dyDescent="0.2">
      <c r="A103" s="36" t="s">
        <v>50</v>
      </c>
      <c r="E103" s="33" t="s">
        <v>169</v>
      </c>
    </row>
    <row r="104" spans="1:16" ht="51" x14ac:dyDescent="0.2">
      <c r="A104" s="35" t="s">
        <v>52</v>
      </c>
      <c r="E104" s="34" t="s">
        <v>592</v>
      </c>
    </row>
    <row r="105" spans="1:16" ht="178.5" x14ac:dyDescent="0.2">
      <c r="A105" t="s">
        <v>54</v>
      </c>
      <c r="E105" s="33" t="s">
        <v>593</v>
      </c>
    </row>
    <row r="106" spans="1:16" x14ac:dyDescent="0.2">
      <c r="A106" s="41" t="s">
        <v>45</v>
      </c>
      <c r="B106" s="42" t="s">
        <v>178</v>
      </c>
      <c r="C106" s="42" t="s">
        <v>179</v>
      </c>
      <c r="D106" s="41" t="s">
        <v>47</v>
      </c>
      <c r="E106" s="40" t="s">
        <v>180</v>
      </c>
      <c r="F106" s="39" t="s">
        <v>100</v>
      </c>
      <c r="G106" s="38">
        <v>230</v>
      </c>
      <c r="H106" s="37">
        <v>0</v>
      </c>
      <c r="I106" s="37">
        <f>ROUND(ROUND(H106,2)*ROUND(G106,3),2)</f>
        <v>0</v>
      </c>
      <c r="O106">
        <f>(I106*21)/100</f>
        <v>0</v>
      </c>
      <c r="P106" t="s">
        <v>23</v>
      </c>
    </row>
    <row r="107" spans="1:16" ht="25.5" x14ac:dyDescent="0.2">
      <c r="A107" s="36" t="s">
        <v>50</v>
      </c>
      <c r="E107" s="33" t="s">
        <v>594</v>
      </c>
    </row>
    <row r="108" spans="1:16" ht="51" x14ac:dyDescent="0.2">
      <c r="A108" s="35" t="s">
        <v>52</v>
      </c>
      <c r="E108" s="34" t="s">
        <v>595</v>
      </c>
    </row>
    <row r="109" spans="1:16" ht="25.5" x14ac:dyDescent="0.2">
      <c r="A109" t="s">
        <v>54</v>
      </c>
      <c r="E109" s="33" t="s">
        <v>183</v>
      </c>
    </row>
    <row r="110" spans="1:16" x14ac:dyDescent="0.2">
      <c r="A110" s="41" t="s">
        <v>45</v>
      </c>
      <c r="B110" s="42" t="s">
        <v>184</v>
      </c>
      <c r="C110" s="42" t="s">
        <v>185</v>
      </c>
      <c r="D110" s="41" t="s">
        <v>47</v>
      </c>
      <c r="E110" s="40" t="s">
        <v>186</v>
      </c>
      <c r="F110" s="39" t="s">
        <v>100</v>
      </c>
      <c r="G110" s="38">
        <v>900</v>
      </c>
      <c r="H110" s="37">
        <v>0</v>
      </c>
      <c r="I110" s="37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36" t="s">
        <v>50</v>
      </c>
      <c r="E111" s="33" t="s">
        <v>596</v>
      </c>
    </row>
    <row r="112" spans="1:16" ht="51" x14ac:dyDescent="0.2">
      <c r="A112" s="35" t="s">
        <v>52</v>
      </c>
      <c r="E112" s="34" t="s">
        <v>597</v>
      </c>
    </row>
    <row r="113" spans="1:16" x14ac:dyDescent="0.2">
      <c r="A113" t="s">
        <v>54</v>
      </c>
      <c r="E113" s="33" t="s">
        <v>187</v>
      </c>
    </row>
    <row r="114" spans="1:16" x14ac:dyDescent="0.2">
      <c r="A114" s="41" t="s">
        <v>45</v>
      </c>
      <c r="B114" s="42" t="s">
        <v>188</v>
      </c>
      <c r="C114" s="42" t="s">
        <v>189</v>
      </c>
      <c r="D114" s="41" t="s">
        <v>47</v>
      </c>
      <c r="E114" s="40" t="s">
        <v>190</v>
      </c>
      <c r="F114" s="39" t="s">
        <v>100</v>
      </c>
      <c r="G114" s="38">
        <v>310</v>
      </c>
      <c r="H114" s="37">
        <v>0</v>
      </c>
      <c r="I114" s="37">
        <f>ROUND(ROUND(H114,2)*ROUND(G114,3),2)</f>
        <v>0</v>
      </c>
      <c r="O114">
        <f>(I114*21)/100</f>
        <v>0</v>
      </c>
      <c r="P114" t="s">
        <v>23</v>
      </c>
    </row>
    <row r="115" spans="1:16" x14ac:dyDescent="0.2">
      <c r="A115" s="36" t="s">
        <v>50</v>
      </c>
      <c r="E115" s="33" t="s">
        <v>47</v>
      </c>
    </row>
    <row r="116" spans="1:16" ht="51" x14ac:dyDescent="0.2">
      <c r="A116" s="35" t="s">
        <v>52</v>
      </c>
      <c r="E116" s="34" t="s">
        <v>598</v>
      </c>
    </row>
    <row r="117" spans="1:16" ht="25.5" x14ac:dyDescent="0.2">
      <c r="A117" t="s">
        <v>54</v>
      </c>
      <c r="E117" s="33" t="s">
        <v>599</v>
      </c>
    </row>
    <row r="118" spans="1:16" x14ac:dyDescent="0.2">
      <c r="A118" s="41" t="s">
        <v>45</v>
      </c>
      <c r="B118" s="42" t="s">
        <v>193</v>
      </c>
      <c r="C118" s="42" t="s">
        <v>194</v>
      </c>
      <c r="D118" s="41" t="s">
        <v>47</v>
      </c>
      <c r="E118" s="40" t="s">
        <v>195</v>
      </c>
      <c r="F118" s="39" t="s">
        <v>100</v>
      </c>
      <c r="G118" s="38">
        <v>1200</v>
      </c>
      <c r="H118" s="37">
        <v>0</v>
      </c>
      <c r="I118" s="37">
        <f>ROUND(ROUND(H118,2)*ROUND(G118,3),2)</f>
        <v>0</v>
      </c>
      <c r="O118">
        <f>(I118*21)/100</f>
        <v>0</v>
      </c>
      <c r="P118" t="s">
        <v>23</v>
      </c>
    </row>
    <row r="119" spans="1:16" x14ac:dyDescent="0.2">
      <c r="A119" s="36" t="s">
        <v>50</v>
      </c>
      <c r="E119" s="33" t="s">
        <v>600</v>
      </c>
    </row>
    <row r="120" spans="1:16" ht="51" x14ac:dyDescent="0.2">
      <c r="A120" s="35" t="s">
        <v>52</v>
      </c>
      <c r="E120" s="34" t="s">
        <v>601</v>
      </c>
    </row>
    <row r="121" spans="1:16" ht="25.5" x14ac:dyDescent="0.2">
      <c r="A121" t="s">
        <v>54</v>
      </c>
      <c r="E121" s="33" t="s">
        <v>602</v>
      </c>
    </row>
    <row r="122" spans="1:16" x14ac:dyDescent="0.2">
      <c r="A122" s="41" t="s">
        <v>45</v>
      </c>
      <c r="B122" s="42" t="s">
        <v>198</v>
      </c>
      <c r="C122" s="42" t="s">
        <v>199</v>
      </c>
      <c r="D122" s="41" t="s">
        <v>47</v>
      </c>
      <c r="E122" s="40" t="s">
        <v>200</v>
      </c>
      <c r="F122" s="39" t="s">
        <v>100</v>
      </c>
      <c r="G122" s="38">
        <v>1200</v>
      </c>
      <c r="H122" s="37">
        <v>0</v>
      </c>
      <c r="I122" s="37">
        <f>ROUND(ROUND(H122,2)*ROUND(G122,3),2)</f>
        <v>0</v>
      </c>
      <c r="O122">
        <f>(I122*21)/100</f>
        <v>0</v>
      </c>
      <c r="P122" t="s">
        <v>23</v>
      </c>
    </row>
    <row r="123" spans="1:16" x14ac:dyDescent="0.2">
      <c r="A123" s="36" t="s">
        <v>50</v>
      </c>
      <c r="E123" s="33" t="s">
        <v>47</v>
      </c>
    </row>
    <row r="124" spans="1:16" ht="51" x14ac:dyDescent="0.2">
      <c r="A124" s="35" t="s">
        <v>52</v>
      </c>
      <c r="E124" s="34" t="s">
        <v>603</v>
      </c>
    </row>
    <row r="125" spans="1:16" ht="25.5" x14ac:dyDescent="0.2">
      <c r="A125" t="s">
        <v>54</v>
      </c>
      <c r="E125" s="33" t="s">
        <v>202</v>
      </c>
    </row>
    <row r="126" spans="1:16" x14ac:dyDescent="0.2">
      <c r="A126" s="41" t="s">
        <v>45</v>
      </c>
      <c r="B126" s="42" t="s">
        <v>203</v>
      </c>
      <c r="C126" s="42" t="s">
        <v>204</v>
      </c>
      <c r="D126" s="41" t="s">
        <v>47</v>
      </c>
      <c r="E126" s="40" t="s">
        <v>205</v>
      </c>
      <c r="F126" s="39" t="s">
        <v>100</v>
      </c>
      <c r="G126" s="38">
        <v>310</v>
      </c>
      <c r="H126" s="37">
        <v>0</v>
      </c>
      <c r="I126" s="37">
        <f>ROUND(ROUND(H126,2)*ROUND(G126,3),2)</f>
        <v>0</v>
      </c>
      <c r="O126">
        <f>(I126*21)/100</f>
        <v>0</v>
      </c>
      <c r="P126" t="s">
        <v>23</v>
      </c>
    </row>
    <row r="127" spans="1:16" x14ac:dyDescent="0.2">
      <c r="A127" s="36" t="s">
        <v>50</v>
      </c>
      <c r="E127" s="33" t="s">
        <v>206</v>
      </c>
    </row>
    <row r="128" spans="1:16" ht="51" x14ac:dyDescent="0.2">
      <c r="A128" s="35" t="s">
        <v>52</v>
      </c>
      <c r="E128" s="34" t="s">
        <v>598</v>
      </c>
    </row>
    <row r="129" spans="1:18" ht="25.5" x14ac:dyDescent="0.2">
      <c r="A129" t="s">
        <v>54</v>
      </c>
      <c r="E129" s="33" t="s">
        <v>207</v>
      </c>
    </row>
    <row r="130" spans="1:18" x14ac:dyDescent="0.2">
      <c r="A130" s="41" t="s">
        <v>45</v>
      </c>
      <c r="B130" s="42" t="s">
        <v>208</v>
      </c>
      <c r="C130" s="42" t="s">
        <v>604</v>
      </c>
      <c r="D130" s="41" t="s">
        <v>47</v>
      </c>
      <c r="E130" s="40" t="s">
        <v>605</v>
      </c>
      <c r="F130" s="39" t="s">
        <v>49</v>
      </c>
      <c r="G130" s="38">
        <v>1</v>
      </c>
      <c r="H130" s="37">
        <v>0</v>
      </c>
      <c r="I130" s="37">
        <f>ROUND(ROUND(H130,2)*ROUND(G130,3),2)</f>
        <v>0</v>
      </c>
      <c r="O130">
        <f>(I130*21)/100</f>
        <v>0</v>
      </c>
      <c r="P130" t="s">
        <v>23</v>
      </c>
    </row>
    <row r="131" spans="1:18" ht="25.5" x14ac:dyDescent="0.2">
      <c r="A131" s="36" t="s">
        <v>50</v>
      </c>
      <c r="E131" s="33" t="s">
        <v>134</v>
      </c>
    </row>
    <row r="132" spans="1:18" ht="51" x14ac:dyDescent="0.2">
      <c r="A132" s="35" t="s">
        <v>52</v>
      </c>
      <c r="E132" s="34" t="s">
        <v>550</v>
      </c>
    </row>
    <row r="133" spans="1:18" ht="38.25" x14ac:dyDescent="0.2">
      <c r="A133" t="s">
        <v>54</v>
      </c>
      <c r="E133" s="33" t="s">
        <v>136</v>
      </c>
    </row>
    <row r="134" spans="1:18" ht="12.75" customHeight="1" x14ac:dyDescent="0.2">
      <c r="A134" s="44" t="s">
        <v>43</v>
      </c>
      <c r="B134" s="44"/>
      <c r="C134" s="46" t="s">
        <v>23</v>
      </c>
      <c r="D134" s="44"/>
      <c r="E134" s="45" t="s">
        <v>214</v>
      </c>
      <c r="F134" s="44"/>
      <c r="G134" s="44"/>
      <c r="H134" s="44"/>
      <c r="I134" s="43">
        <f>0+Q134</f>
        <v>0</v>
      </c>
      <c r="O134">
        <f>0+R134</f>
        <v>0</v>
      </c>
      <c r="Q134">
        <f>0+I135</f>
        <v>0</v>
      </c>
      <c r="R134">
        <f>0+O135</f>
        <v>0</v>
      </c>
    </row>
    <row r="135" spans="1:18" x14ac:dyDescent="0.2">
      <c r="A135" s="41" t="s">
        <v>45</v>
      </c>
      <c r="B135" s="42" t="s">
        <v>215</v>
      </c>
      <c r="C135" s="42" t="s">
        <v>606</v>
      </c>
      <c r="D135" s="41" t="s">
        <v>47</v>
      </c>
      <c r="E135" s="40" t="s">
        <v>217</v>
      </c>
      <c r="F135" s="39" t="s">
        <v>49</v>
      </c>
      <c r="G135" s="38">
        <v>1</v>
      </c>
      <c r="H135" s="37">
        <v>0</v>
      </c>
      <c r="I135" s="37">
        <f>ROUND(ROUND(H135,2)*ROUND(G135,3),2)</f>
        <v>0</v>
      </c>
      <c r="O135">
        <f>(I135*21)/100</f>
        <v>0</v>
      </c>
      <c r="P135" t="s">
        <v>23</v>
      </c>
    </row>
    <row r="136" spans="1:18" ht="89.25" x14ac:dyDescent="0.2">
      <c r="A136" s="36" t="s">
        <v>50</v>
      </c>
      <c r="E136" s="33" t="s">
        <v>607</v>
      </c>
    </row>
    <row r="137" spans="1:18" ht="51" x14ac:dyDescent="0.2">
      <c r="A137" s="35" t="s">
        <v>52</v>
      </c>
      <c r="E137" s="34" t="s">
        <v>550</v>
      </c>
    </row>
    <row r="138" spans="1:18" ht="38.25" x14ac:dyDescent="0.2">
      <c r="A138" t="s">
        <v>54</v>
      </c>
      <c r="E138" s="33" t="s">
        <v>219</v>
      </c>
    </row>
    <row r="139" spans="1:18" ht="12.75" customHeight="1" x14ac:dyDescent="0.2">
      <c r="A139" s="44" t="s">
        <v>43</v>
      </c>
      <c r="B139" s="44"/>
      <c r="C139" s="46" t="s">
        <v>22</v>
      </c>
      <c r="D139" s="44"/>
      <c r="E139" s="45" t="s">
        <v>257</v>
      </c>
      <c r="F139" s="44"/>
      <c r="G139" s="44"/>
      <c r="H139" s="44"/>
      <c r="I139" s="43">
        <f>0+Q139</f>
        <v>0</v>
      </c>
      <c r="O139">
        <f>0+R139</f>
        <v>0</v>
      </c>
      <c r="Q139">
        <f>0+I140+I144+I148+I152+I156+I160+I164+I168+I172+I176</f>
        <v>0</v>
      </c>
      <c r="R139">
        <f>0+O140+O144+O148+O152+O156+O160+O164+O168+O172+O176</f>
        <v>0</v>
      </c>
    </row>
    <row r="140" spans="1:18" x14ac:dyDescent="0.2">
      <c r="A140" s="41" t="s">
        <v>45</v>
      </c>
      <c r="B140" s="42" t="s">
        <v>220</v>
      </c>
      <c r="C140" s="42" t="s">
        <v>259</v>
      </c>
      <c r="D140" s="41" t="s">
        <v>47</v>
      </c>
      <c r="E140" s="40" t="s">
        <v>260</v>
      </c>
      <c r="F140" s="39" t="s">
        <v>119</v>
      </c>
      <c r="G140" s="38">
        <v>2.9</v>
      </c>
      <c r="H140" s="37">
        <v>0</v>
      </c>
      <c r="I140" s="37">
        <f>ROUND(ROUND(H140,2)*ROUND(G140,3),2)</f>
        <v>0</v>
      </c>
      <c r="O140">
        <f>(I140*21)/100</f>
        <v>0</v>
      </c>
      <c r="P140" t="s">
        <v>23</v>
      </c>
    </row>
    <row r="141" spans="1:18" ht="38.25" x14ac:dyDescent="0.2">
      <c r="A141" s="36" t="s">
        <v>50</v>
      </c>
      <c r="E141" s="33" t="s">
        <v>608</v>
      </c>
    </row>
    <row r="142" spans="1:18" ht="51" x14ac:dyDescent="0.2">
      <c r="A142" s="35" t="s">
        <v>52</v>
      </c>
      <c r="E142" s="34" t="s">
        <v>609</v>
      </c>
    </row>
    <row r="143" spans="1:18" ht="280.5" x14ac:dyDescent="0.2">
      <c r="A143" t="s">
        <v>54</v>
      </c>
      <c r="E143" s="33" t="s">
        <v>610</v>
      </c>
    </row>
    <row r="144" spans="1:18" x14ac:dyDescent="0.2">
      <c r="A144" s="41" t="s">
        <v>45</v>
      </c>
      <c r="B144" s="42" t="s">
        <v>226</v>
      </c>
      <c r="C144" s="42" t="s">
        <v>259</v>
      </c>
      <c r="D144" s="41" t="s">
        <v>29</v>
      </c>
      <c r="E144" s="40" t="s">
        <v>260</v>
      </c>
      <c r="F144" s="39" t="s">
        <v>119</v>
      </c>
      <c r="G144" s="38">
        <v>5</v>
      </c>
      <c r="H144" s="37">
        <v>0</v>
      </c>
      <c r="I144" s="37">
        <f>ROUND(ROUND(H144,2)*ROUND(G144,3),2)</f>
        <v>0</v>
      </c>
      <c r="O144">
        <f>(I144*21)/100</f>
        <v>0</v>
      </c>
      <c r="P144" t="s">
        <v>23</v>
      </c>
    </row>
    <row r="145" spans="1:16" ht="38.25" x14ac:dyDescent="0.2">
      <c r="A145" s="36" t="s">
        <v>50</v>
      </c>
      <c r="E145" s="33" t="s">
        <v>611</v>
      </c>
    </row>
    <row r="146" spans="1:16" ht="51" x14ac:dyDescent="0.2">
      <c r="A146" s="35" t="s">
        <v>52</v>
      </c>
      <c r="E146" s="34" t="s">
        <v>612</v>
      </c>
    </row>
    <row r="147" spans="1:16" ht="280.5" x14ac:dyDescent="0.2">
      <c r="A147" t="s">
        <v>54</v>
      </c>
      <c r="E147" s="33" t="s">
        <v>610</v>
      </c>
    </row>
    <row r="148" spans="1:16" x14ac:dyDescent="0.2">
      <c r="A148" s="41" t="s">
        <v>45</v>
      </c>
      <c r="B148" s="42" t="s">
        <v>233</v>
      </c>
      <c r="C148" s="42" t="s">
        <v>265</v>
      </c>
      <c r="D148" s="41" t="s">
        <v>47</v>
      </c>
      <c r="E148" s="40" t="s">
        <v>266</v>
      </c>
      <c r="F148" s="39" t="s">
        <v>63</v>
      </c>
      <c r="G148" s="38">
        <v>0.34</v>
      </c>
      <c r="H148" s="37">
        <v>0</v>
      </c>
      <c r="I148" s="37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36" t="s">
        <v>50</v>
      </c>
      <c r="E149" s="33" t="s">
        <v>613</v>
      </c>
    </row>
    <row r="150" spans="1:16" ht="51" x14ac:dyDescent="0.2">
      <c r="A150" s="35" t="s">
        <v>52</v>
      </c>
      <c r="E150" s="34" t="s">
        <v>614</v>
      </c>
    </row>
    <row r="151" spans="1:16" ht="165.75" x14ac:dyDescent="0.2">
      <c r="A151" t="s">
        <v>54</v>
      </c>
      <c r="E151" s="33" t="s">
        <v>615</v>
      </c>
    </row>
    <row r="152" spans="1:16" x14ac:dyDescent="0.2">
      <c r="A152" s="41" t="s">
        <v>45</v>
      </c>
      <c r="B152" s="42" t="s">
        <v>239</v>
      </c>
      <c r="C152" s="42" t="s">
        <v>265</v>
      </c>
      <c r="D152" s="41" t="s">
        <v>29</v>
      </c>
      <c r="E152" s="40" t="s">
        <v>266</v>
      </c>
      <c r="F152" s="39" t="s">
        <v>63</v>
      </c>
      <c r="G152" s="38">
        <v>0.66</v>
      </c>
      <c r="H152" s="37">
        <v>0</v>
      </c>
      <c r="I152" s="37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36" t="s">
        <v>50</v>
      </c>
      <c r="E153" s="33" t="s">
        <v>616</v>
      </c>
    </row>
    <row r="154" spans="1:16" ht="51" x14ac:dyDescent="0.2">
      <c r="A154" s="35" t="s">
        <v>52</v>
      </c>
      <c r="E154" s="34" t="s">
        <v>617</v>
      </c>
    </row>
    <row r="155" spans="1:16" ht="165.75" x14ac:dyDescent="0.2">
      <c r="A155" t="s">
        <v>54</v>
      </c>
      <c r="E155" s="33" t="s">
        <v>615</v>
      </c>
    </row>
    <row r="156" spans="1:16" x14ac:dyDescent="0.2">
      <c r="A156" s="41" t="s">
        <v>45</v>
      </c>
      <c r="B156" s="42" t="s">
        <v>242</v>
      </c>
      <c r="C156" s="42" t="s">
        <v>271</v>
      </c>
      <c r="D156" s="41" t="s">
        <v>47</v>
      </c>
      <c r="E156" s="40" t="s">
        <v>272</v>
      </c>
      <c r="F156" s="39" t="s">
        <v>119</v>
      </c>
      <c r="G156" s="38">
        <v>28.25</v>
      </c>
      <c r="H156" s="37">
        <v>0</v>
      </c>
      <c r="I156" s="37">
        <f>ROUND(ROUND(H156,2)*ROUND(G156,3),2)</f>
        <v>0</v>
      </c>
      <c r="O156">
        <f>(I156*21)/100</f>
        <v>0</v>
      </c>
      <c r="P156" t="s">
        <v>23</v>
      </c>
    </row>
    <row r="157" spans="1:16" ht="25.5" x14ac:dyDescent="0.2">
      <c r="A157" s="36" t="s">
        <v>50</v>
      </c>
      <c r="E157" s="33" t="s">
        <v>618</v>
      </c>
    </row>
    <row r="158" spans="1:16" ht="51" x14ac:dyDescent="0.2">
      <c r="A158" s="35" t="s">
        <v>52</v>
      </c>
      <c r="E158" s="34" t="s">
        <v>619</v>
      </c>
    </row>
    <row r="159" spans="1:16" ht="280.5" x14ac:dyDescent="0.2">
      <c r="A159" t="s">
        <v>54</v>
      </c>
      <c r="E159" s="33" t="s">
        <v>620</v>
      </c>
    </row>
    <row r="160" spans="1:16" x14ac:dyDescent="0.2">
      <c r="A160" s="41" t="s">
        <v>45</v>
      </c>
      <c r="B160" s="42" t="s">
        <v>247</v>
      </c>
      <c r="C160" s="42" t="s">
        <v>277</v>
      </c>
      <c r="D160" s="41" t="s">
        <v>47</v>
      </c>
      <c r="E160" s="40" t="s">
        <v>278</v>
      </c>
      <c r="F160" s="39" t="s">
        <v>63</v>
      </c>
      <c r="G160" s="38">
        <v>2.77</v>
      </c>
      <c r="H160" s="37">
        <v>0</v>
      </c>
      <c r="I160" s="37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36" t="s">
        <v>50</v>
      </c>
      <c r="E161" s="33" t="s">
        <v>279</v>
      </c>
    </row>
    <row r="162" spans="1:16" ht="51" x14ac:dyDescent="0.2">
      <c r="A162" s="35" t="s">
        <v>52</v>
      </c>
      <c r="E162" s="34" t="s">
        <v>621</v>
      </c>
    </row>
    <row r="163" spans="1:16" ht="191.25" x14ac:dyDescent="0.2">
      <c r="A163" t="s">
        <v>54</v>
      </c>
      <c r="E163" s="33" t="s">
        <v>622</v>
      </c>
    </row>
    <row r="164" spans="1:16" x14ac:dyDescent="0.2">
      <c r="A164" s="41" t="s">
        <v>45</v>
      </c>
      <c r="B164" s="42" t="s">
        <v>251</v>
      </c>
      <c r="C164" s="42" t="s">
        <v>623</v>
      </c>
      <c r="D164" s="41" t="s">
        <v>47</v>
      </c>
      <c r="E164" s="40" t="s">
        <v>624</v>
      </c>
      <c r="F164" s="39" t="s">
        <v>119</v>
      </c>
      <c r="G164" s="38">
        <v>134</v>
      </c>
      <c r="H164" s="37">
        <v>0</v>
      </c>
      <c r="I164" s="37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36" t="s">
        <v>50</v>
      </c>
      <c r="E165" s="33" t="s">
        <v>625</v>
      </c>
    </row>
    <row r="166" spans="1:16" ht="51" x14ac:dyDescent="0.2">
      <c r="A166" s="35" t="s">
        <v>52</v>
      </c>
      <c r="E166" s="34" t="s">
        <v>626</v>
      </c>
    </row>
    <row r="167" spans="1:16" ht="280.5" x14ac:dyDescent="0.2">
      <c r="A167" t="s">
        <v>54</v>
      </c>
      <c r="E167" s="33" t="s">
        <v>620</v>
      </c>
    </row>
    <row r="168" spans="1:16" x14ac:dyDescent="0.2">
      <c r="A168" s="41" t="s">
        <v>45</v>
      </c>
      <c r="B168" s="42" t="s">
        <v>258</v>
      </c>
      <c r="C168" s="42" t="s">
        <v>627</v>
      </c>
      <c r="D168" s="41" t="s">
        <v>47</v>
      </c>
      <c r="E168" s="40" t="s">
        <v>628</v>
      </c>
      <c r="F168" s="39" t="s">
        <v>63</v>
      </c>
      <c r="G168" s="38">
        <v>12.11</v>
      </c>
      <c r="H168" s="37">
        <v>0</v>
      </c>
      <c r="I168" s="37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36" t="s">
        <v>50</v>
      </c>
      <c r="E169" s="33" t="s">
        <v>629</v>
      </c>
    </row>
    <row r="170" spans="1:16" ht="51" x14ac:dyDescent="0.2">
      <c r="A170" s="35" t="s">
        <v>52</v>
      </c>
      <c r="E170" s="34" t="s">
        <v>630</v>
      </c>
    </row>
    <row r="171" spans="1:16" ht="191.25" x14ac:dyDescent="0.2">
      <c r="A171" t="s">
        <v>54</v>
      </c>
      <c r="E171" s="33" t="s">
        <v>622</v>
      </c>
    </row>
    <row r="172" spans="1:16" x14ac:dyDescent="0.2">
      <c r="A172" s="41" t="s">
        <v>45</v>
      </c>
      <c r="B172" s="42" t="s">
        <v>264</v>
      </c>
      <c r="C172" s="42" t="s">
        <v>283</v>
      </c>
      <c r="D172" s="41" t="s">
        <v>47</v>
      </c>
      <c r="E172" s="40" t="s">
        <v>284</v>
      </c>
      <c r="F172" s="39" t="s">
        <v>285</v>
      </c>
      <c r="G172" s="38">
        <v>2061</v>
      </c>
      <c r="H172" s="37">
        <v>0</v>
      </c>
      <c r="I172" s="37">
        <f>ROUND(ROUND(H172,2)*ROUND(G172,3),2)</f>
        <v>0</v>
      </c>
      <c r="O172">
        <f>(I172*21)/100</f>
        <v>0</v>
      </c>
      <c r="P172" t="s">
        <v>23</v>
      </c>
    </row>
    <row r="173" spans="1:16" ht="63.75" x14ac:dyDescent="0.2">
      <c r="A173" s="36" t="s">
        <v>50</v>
      </c>
      <c r="E173" s="33" t="s">
        <v>631</v>
      </c>
    </row>
    <row r="174" spans="1:16" ht="51" x14ac:dyDescent="0.2">
      <c r="A174" s="35" t="s">
        <v>52</v>
      </c>
      <c r="E174" s="34" t="s">
        <v>632</v>
      </c>
    </row>
    <row r="175" spans="1:16" ht="216.75" x14ac:dyDescent="0.2">
      <c r="A175" t="s">
        <v>54</v>
      </c>
      <c r="E175" s="33" t="s">
        <v>633</v>
      </c>
    </row>
    <row r="176" spans="1:16" x14ac:dyDescent="0.2">
      <c r="A176" s="41" t="s">
        <v>45</v>
      </c>
      <c r="B176" s="42" t="s">
        <v>270</v>
      </c>
      <c r="C176" s="42" t="s">
        <v>634</v>
      </c>
      <c r="D176" s="41" t="s">
        <v>47</v>
      </c>
      <c r="E176" s="40" t="s">
        <v>635</v>
      </c>
      <c r="F176" s="39" t="s">
        <v>119</v>
      </c>
      <c r="G176" s="38">
        <v>2</v>
      </c>
      <c r="H176" s="37">
        <v>0</v>
      </c>
      <c r="I176" s="37">
        <f>ROUND(ROUND(H176,2)*ROUND(G176,3),2)</f>
        <v>0</v>
      </c>
      <c r="O176">
        <f>(I176*21)/100</f>
        <v>0</v>
      </c>
      <c r="P176" t="s">
        <v>23</v>
      </c>
    </row>
    <row r="177" spans="1:18" ht="25.5" x14ac:dyDescent="0.2">
      <c r="A177" s="36" t="s">
        <v>50</v>
      </c>
      <c r="E177" s="33" t="s">
        <v>636</v>
      </c>
    </row>
    <row r="178" spans="1:18" ht="51" x14ac:dyDescent="0.2">
      <c r="A178" s="35" t="s">
        <v>52</v>
      </c>
      <c r="E178" s="34" t="s">
        <v>637</v>
      </c>
    </row>
    <row r="179" spans="1:18" ht="280.5" x14ac:dyDescent="0.2">
      <c r="A179" t="s">
        <v>54</v>
      </c>
      <c r="E179" s="33" t="s">
        <v>610</v>
      </c>
    </row>
    <row r="180" spans="1:18" ht="12.75" customHeight="1" x14ac:dyDescent="0.2">
      <c r="A180" s="44" t="s">
        <v>43</v>
      </c>
      <c r="B180" s="44"/>
      <c r="C180" s="46" t="s">
        <v>33</v>
      </c>
      <c r="D180" s="44"/>
      <c r="E180" s="45" t="s">
        <v>301</v>
      </c>
      <c r="F180" s="44"/>
      <c r="G180" s="44"/>
      <c r="H180" s="44"/>
      <c r="I180" s="43">
        <f>0+Q180</f>
        <v>0</v>
      </c>
      <c r="O180">
        <f>0+R180</f>
        <v>0</v>
      </c>
      <c r="Q180">
        <f>0+I181+I185+I189+I193+I197+I201+I205+I209+I213+I217+I221</f>
        <v>0</v>
      </c>
      <c r="R180">
        <f>0+O181+O185+O189+O193+O197+O201+O205+O209+O213+O217+O221</f>
        <v>0</v>
      </c>
    </row>
    <row r="181" spans="1:18" x14ac:dyDescent="0.2">
      <c r="A181" s="41" t="s">
        <v>45</v>
      </c>
      <c r="B181" s="42" t="s">
        <v>276</v>
      </c>
      <c r="C181" s="42" t="s">
        <v>638</v>
      </c>
      <c r="D181" s="41" t="s">
        <v>47</v>
      </c>
      <c r="E181" s="40" t="s">
        <v>639</v>
      </c>
      <c r="F181" s="39" t="s">
        <v>107</v>
      </c>
      <c r="G181" s="38">
        <v>1</v>
      </c>
      <c r="H181" s="37">
        <v>0</v>
      </c>
      <c r="I181" s="37">
        <f>ROUND(ROUND(H181,2)*ROUND(G181,3),2)</f>
        <v>0</v>
      </c>
      <c r="O181">
        <f>(I181*21)/100</f>
        <v>0</v>
      </c>
      <c r="P181" t="s">
        <v>23</v>
      </c>
    </row>
    <row r="182" spans="1:18" x14ac:dyDescent="0.2">
      <c r="A182" s="36" t="s">
        <v>50</v>
      </c>
      <c r="E182" s="33" t="s">
        <v>640</v>
      </c>
    </row>
    <row r="183" spans="1:18" ht="51" x14ac:dyDescent="0.2">
      <c r="A183" s="35" t="s">
        <v>52</v>
      </c>
      <c r="E183" s="34" t="s">
        <v>550</v>
      </c>
    </row>
    <row r="184" spans="1:18" ht="153" x14ac:dyDescent="0.2">
      <c r="A184" t="s">
        <v>54</v>
      </c>
      <c r="E184" s="33" t="s">
        <v>641</v>
      </c>
    </row>
    <row r="185" spans="1:18" x14ac:dyDescent="0.2">
      <c r="A185" s="41" t="s">
        <v>45</v>
      </c>
      <c r="B185" s="42" t="s">
        <v>282</v>
      </c>
      <c r="C185" s="42" t="s">
        <v>642</v>
      </c>
      <c r="D185" s="41" t="s">
        <v>47</v>
      </c>
      <c r="E185" s="40" t="s">
        <v>643</v>
      </c>
      <c r="F185" s="39" t="s">
        <v>107</v>
      </c>
      <c r="G185" s="38">
        <v>2</v>
      </c>
      <c r="H185" s="37">
        <v>0</v>
      </c>
      <c r="I185" s="37">
        <f>ROUND(ROUND(H185,2)*ROUND(G185,3),2)</f>
        <v>0</v>
      </c>
      <c r="O185">
        <f>(I185*21)/100</f>
        <v>0</v>
      </c>
      <c r="P185" t="s">
        <v>23</v>
      </c>
    </row>
    <row r="186" spans="1:18" x14ac:dyDescent="0.2">
      <c r="A186" s="36" t="s">
        <v>50</v>
      </c>
      <c r="E186" s="33" t="s">
        <v>644</v>
      </c>
    </row>
    <row r="187" spans="1:18" ht="51" x14ac:dyDescent="0.2">
      <c r="A187" s="35" t="s">
        <v>52</v>
      </c>
      <c r="E187" s="34" t="s">
        <v>554</v>
      </c>
    </row>
    <row r="188" spans="1:18" ht="153" x14ac:dyDescent="0.2">
      <c r="A188" t="s">
        <v>54</v>
      </c>
      <c r="E188" s="33" t="s">
        <v>641</v>
      </c>
    </row>
    <row r="189" spans="1:18" x14ac:dyDescent="0.2">
      <c r="A189" s="41" t="s">
        <v>45</v>
      </c>
      <c r="B189" s="42" t="s">
        <v>289</v>
      </c>
      <c r="C189" s="42" t="s">
        <v>645</v>
      </c>
      <c r="D189" s="41" t="s">
        <v>47</v>
      </c>
      <c r="E189" s="40" t="s">
        <v>646</v>
      </c>
      <c r="F189" s="39" t="s">
        <v>107</v>
      </c>
      <c r="G189" s="38">
        <v>1</v>
      </c>
      <c r="H189" s="37">
        <v>0</v>
      </c>
      <c r="I189" s="37">
        <f>ROUND(ROUND(H189,2)*ROUND(G189,3),2)</f>
        <v>0</v>
      </c>
      <c r="O189">
        <f>(I189*21)/100</f>
        <v>0</v>
      </c>
      <c r="P189" t="s">
        <v>23</v>
      </c>
    </row>
    <row r="190" spans="1:18" x14ac:dyDescent="0.2">
      <c r="A190" s="36" t="s">
        <v>50</v>
      </c>
      <c r="E190" s="33" t="s">
        <v>647</v>
      </c>
    </row>
    <row r="191" spans="1:18" ht="51" x14ac:dyDescent="0.2">
      <c r="A191" s="35" t="s">
        <v>52</v>
      </c>
      <c r="E191" s="34" t="s">
        <v>550</v>
      </c>
    </row>
    <row r="192" spans="1:18" ht="153" x14ac:dyDescent="0.2">
      <c r="A192" t="s">
        <v>54</v>
      </c>
      <c r="E192" s="33" t="s">
        <v>641</v>
      </c>
    </row>
    <row r="193" spans="1:16" x14ac:dyDescent="0.2">
      <c r="A193" s="41" t="s">
        <v>45</v>
      </c>
      <c r="B193" s="42" t="s">
        <v>295</v>
      </c>
      <c r="C193" s="42" t="s">
        <v>303</v>
      </c>
      <c r="D193" s="41" t="s">
        <v>47</v>
      </c>
      <c r="E193" s="40" t="s">
        <v>304</v>
      </c>
      <c r="F193" s="39" t="s">
        <v>119</v>
      </c>
      <c r="G193" s="38">
        <v>1.1000000000000001</v>
      </c>
      <c r="H193" s="37">
        <v>0</v>
      </c>
      <c r="I193" s="37">
        <f>ROUND(ROUND(H193,2)*ROUND(G193,3),2)</f>
        <v>0</v>
      </c>
      <c r="O193">
        <f>(I193*21)/100</f>
        <v>0</v>
      </c>
      <c r="P193" t="s">
        <v>23</v>
      </c>
    </row>
    <row r="194" spans="1:16" ht="25.5" x14ac:dyDescent="0.2">
      <c r="A194" s="36" t="s">
        <v>50</v>
      </c>
      <c r="E194" s="33" t="s">
        <v>648</v>
      </c>
    </row>
    <row r="195" spans="1:16" ht="51" x14ac:dyDescent="0.2">
      <c r="A195" s="35" t="s">
        <v>52</v>
      </c>
      <c r="E195" s="34" t="s">
        <v>649</v>
      </c>
    </row>
    <row r="196" spans="1:16" ht="280.5" x14ac:dyDescent="0.2">
      <c r="A196" t="s">
        <v>54</v>
      </c>
      <c r="E196" s="33" t="s">
        <v>620</v>
      </c>
    </row>
    <row r="197" spans="1:16" x14ac:dyDescent="0.2">
      <c r="A197" s="41" t="s">
        <v>45</v>
      </c>
      <c r="B197" s="42" t="s">
        <v>302</v>
      </c>
      <c r="C197" s="42" t="s">
        <v>303</v>
      </c>
      <c r="D197" s="41" t="s">
        <v>29</v>
      </c>
      <c r="E197" s="40" t="s">
        <v>304</v>
      </c>
      <c r="F197" s="39" t="s">
        <v>119</v>
      </c>
      <c r="G197" s="38">
        <v>31</v>
      </c>
      <c r="H197" s="37">
        <v>0</v>
      </c>
      <c r="I197" s="37">
        <f>ROUND(ROUND(H197,2)*ROUND(G197,3),2)</f>
        <v>0</v>
      </c>
      <c r="O197">
        <f>(I197*21)/100</f>
        <v>0</v>
      </c>
      <c r="P197" t="s">
        <v>23</v>
      </c>
    </row>
    <row r="198" spans="1:16" ht="25.5" x14ac:dyDescent="0.2">
      <c r="A198" s="36" t="s">
        <v>50</v>
      </c>
      <c r="E198" s="33" t="s">
        <v>650</v>
      </c>
    </row>
    <row r="199" spans="1:16" ht="51" x14ac:dyDescent="0.2">
      <c r="A199" s="35" t="s">
        <v>52</v>
      </c>
      <c r="E199" s="34" t="s">
        <v>651</v>
      </c>
    </row>
    <row r="200" spans="1:16" ht="280.5" x14ac:dyDescent="0.2">
      <c r="A200" t="s">
        <v>54</v>
      </c>
      <c r="E200" s="33" t="s">
        <v>620</v>
      </c>
    </row>
    <row r="201" spans="1:16" x14ac:dyDescent="0.2">
      <c r="A201" s="41" t="s">
        <v>45</v>
      </c>
      <c r="B201" s="42" t="s">
        <v>307</v>
      </c>
      <c r="C201" s="42" t="s">
        <v>303</v>
      </c>
      <c r="D201" s="41" t="s">
        <v>23</v>
      </c>
      <c r="E201" s="40" t="s">
        <v>304</v>
      </c>
      <c r="F201" s="39" t="s">
        <v>119</v>
      </c>
      <c r="G201" s="38">
        <v>36.5</v>
      </c>
      <c r="H201" s="37">
        <v>0</v>
      </c>
      <c r="I201" s="37">
        <f>ROUND(ROUND(H201,2)*ROUND(G201,3),2)</f>
        <v>0</v>
      </c>
      <c r="O201">
        <f>(I201*21)/100</f>
        <v>0</v>
      </c>
      <c r="P201" t="s">
        <v>23</v>
      </c>
    </row>
    <row r="202" spans="1:16" ht="63.75" x14ac:dyDescent="0.2">
      <c r="A202" s="36" t="s">
        <v>50</v>
      </c>
      <c r="E202" s="33" t="s">
        <v>652</v>
      </c>
    </row>
    <row r="203" spans="1:16" ht="51" x14ac:dyDescent="0.2">
      <c r="A203" s="35" t="s">
        <v>52</v>
      </c>
      <c r="E203" s="34" t="s">
        <v>653</v>
      </c>
    </row>
    <row r="204" spans="1:16" ht="280.5" x14ac:dyDescent="0.2">
      <c r="A204" t="s">
        <v>54</v>
      </c>
      <c r="E204" s="33" t="s">
        <v>620</v>
      </c>
    </row>
    <row r="205" spans="1:16" x14ac:dyDescent="0.2">
      <c r="A205" s="41" t="s">
        <v>45</v>
      </c>
      <c r="B205" s="42" t="s">
        <v>310</v>
      </c>
      <c r="C205" s="42" t="s">
        <v>654</v>
      </c>
      <c r="D205" s="41" t="s">
        <v>47</v>
      </c>
      <c r="E205" s="40" t="s">
        <v>655</v>
      </c>
      <c r="F205" s="39" t="s">
        <v>119</v>
      </c>
      <c r="G205" s="38">
        <v>1.4</v>
      </c>
      <c r="H205" s="37">
        <v>0</v>
      </c>
      <c r="I205" s="37">
        <f>ROUND(ROUND(H205,2)*ROUND(G205,3),2)</f>
        <v>0</v>
      </c>
      <c r="O205">
        <f>(I205*21)/100</f>
        <v>0</v>
      </c>
      <c r="P205" t="s">
        <v>23</v>
      </c>
    </row>
    <row r="206" spans="1:16" x14ac:dyDescent="0.2">
      <c r="A206" s="36" t="s">
        <v>50</v>
      </c>
      <c r="E206" s="33" t="s">
        <v>656</v>
      </c>
    </row>
    <row r="207" spans="1:16" ht="51" x14ac:dyDescent="0.2">
      <c r="A207" s="35" t="s">
        <v>52</v>
      </c>
      <c r="E207" s="34" t="s">
        <v>657</v>
      </c>
    </row>
    <row r="208" spans="1:16" ht="38.25" x14ac:dyDescent="0.2">
      <c r="A208" t="s">
        <v>54</v>
      </c>
      <c r="E208" s="33" t="s">
        <v>658</v>
      </c>
    </row>
    <row r="209" spans="1:16" x14ac:dyDescent="0.2">
      <c r="A209" s="41" t="s">
        <v>45</v>
      </c>
      <c r="B209" s="42" t="s">
        <v>315</v>
      </c>
      <c r="C209" s="42" t="s">
        <v>316</v>
      </c>
      <c r="D209" s="41" t="s">
        <v>47</v>
      </c>
      <c r="E209" s="40" t="s">
        <v>317</v>
      </c>
      <c r="F209" s="39" t="s">
        <v>119</v>
      </c>
      <c r="G209" s="38">
        <v>34</v>
      </c>
      <c r="H209" s="37">
        <v>0</v>
      </c>
      <c r="I209" s="37">
        <f>ROUND(ROUND(H209,2)*ROUND(G209,3),2)</f>
        <v>0</v>
      </c>
      <c r="O209">
        <f>(I209*21)/100</f>
        <v>0</v>
      </c>
      <c r="P209" t="s">
        <v>23</v>
      </c>
    </row>
    <row r="210" spans="1:16" ht="63.75" x14ac:dyDescent="0.2">
      <c r="A210" s="36" t="s">
        <v>50</v>
      </c>
      <c r="E210" s="33" t="s">
        <v>659</v>
      </c>
    </row>
    <row r="211" spans="1:16" ht="51" x14ac:dyDescent="0.2">
      <c r="A211" s="35" t="s">
        <v>52</v>
      </c>
      <c r="E211" s="34" t="s">
        <v>660</v>
      </c>
    </row>
    <row r="212" spans="1:16" ht="280.5" x14ac:dyDescent="0.2">
      <c r="A212" t="s">
        <v>54</v>
      </c>
      <c r="E212" s="33" t="s">
        <v>620</v>
      </c>
    </row>
    <row r="213" spans="1:16" x14ac:dyDescent="0.2">
      <c r="A213" s="41" t="s">
        <v>45</v>
      </c>
      <c r="B213" s="42" t="s">
        <v>320</v>
      </c>
      <c r="C213" s="42" t="s">
        <v>327</v>
      </c>
      <c r="D213" s="41" t="s">
        <v>47</v>
      </c>
      <c r="E213" s="40" t="s">
        <v>328</v>
      </c>
      <c r="F213" s="39" t="s">
        <v>119</v>
      </c>
      <c r="G213" s="38">
        <v>6</v>
      </c>
      <c r="H213" s="37">
        <v>0</v>
      </c>
      <c r="I213" s="37">
        <f>ROUND(ROUND(H213,2)*ROUND(G213,3),2)</f>
        <v>0</v>
      </c>
      <c r="O213">
        <f>(I213*21)/100</f>
        <v>0</v>
      </c>
      <c r="P213" t="s">
        <v>23</v>
      </c>
    </row>
    <row r="214" spans="1:16" x14ac:dyDescent="0.2">
      <c r="A214" s="36" t="s">
        <v>50</v>
      </c>
      <c r="E214" s="33" t="s">
        <v>329</v>
      </c>
    </row>
    <row r="215" spans="1:16" ht="51" x14ac:dyDescent="0.2">
      <c r="A215" s="35" t="s">
        <v>52</v>
      </c>
      <c r="E215" s="34" t="s">
        <v>661</v>
      </c>
    </row>
    <row r="216" spans="1:16" ht="38.25" x14ac:dyDescent="0.2">
      <c r="A216" t="s">
        <v>54</v>
      </c>
      <c r="E216" s="33" t="s">
        <v>662</v>
      </c>
    </row>
    <row r="217" spans="1:16" x14ac:dyDescent="0.2">
      <c r="A217" s="41" t="s">
        <v>45</v>
      </c>
      <c r="B217" s="42" t="s">
        <v>326</v>
      </c>
      <c r="C217" s="42" t="s">
        <v>342</v>
      </c>
      <c r="D217" s="41" t="s">
        <v>47</v>
      </c>
      <c r="E217" s="40" t="s">
        <v>343</v>
      </c>
      <c r="F217" s="39" t="s">
        <v>119</v>
      </c>
      <c r="G217" s="38">
        <v>28.5</v>
      </c>
      <c r="H217" s="37">
        <v>0</v>
      </c>
      <c r="I217" s="37">
        <f>ROUND(ROUND(H217,2)*ROUND(G217,3),2)</f>
        <v>0</v>
      </c>
      <c r="O217">
        <f>(I217*21)/100</f>
        <v>0</v>
      </c>
      <c r="P217" t="s">
        <v>23</v>
      </c>
    </row>
    <row r="218" spans="1:16" ht="51" x14ac:dyDescent="0.2">
      <c r="A218" s="36" t="s">
        <v>50</v>
      </c>
      <c r="E218" s="33" t="s">
        <v>663</v>
      </c>
    </row>
    <row r="219" spans="1:16" ht="51" x14ac:dyDescent="0.2">
      <c r="A219" s="35" t="s">
        <v>52</v>
      </c>
      <c r="E219" s="34" t="s">
        <v>664</v>
      </c>
    </row>
    <row r="220" spans="1:16" ht="76.5" x14ac:dyDescent="0.2">
      <c r="A220" t="s">
        <v>54</v>
      </c>
      <c r="E220" s="33" t="s">
        <v>665</v>
      </c>
    </row>
    <row r="221" spans="1:16" x14ac:dyDescent="0.2">
      <c r="A221" s="41" t="s">
        <v>45</v>
      </c>
      <c r="B221" s="42" t="s">
        <v>332</v>
      </c>
      <c r="C221" s="42" t="s">
        <v>666</v>
      </c>
      <c r="D221" s="41" t="s">
        <v>47</v>
      </c>
      <c r="E221" s="40" t="s">
        <v>667</v>
      </c>
      <c r="F221" s="39" t="s">
        <v>63</v>
      </c>
      <c r="G221" s="38">
        <v>20.058</v>
      </c>
      <c r="H221" s="37">
        <v>0</v>
      </c>
      <c r="I221" s="37">
        <f>ROUND(ROUND(H221,2)*ROUND(G221,3),2)</f>
        <v>0</v>
      </c>
      <c r="O221">
        <f>(I221*21)/100</f>
        <v>0</v>
      </c>
      <c r="P221" t="s">
        <v>23</v>
      </c>
    </row>
    <row r="222" spans="1:16" ht="369.75" x14ac:dyDescent="0.2">
      <c r="A222" s="36" t="s">
        <v>50</v>
      </c>
      <c r="E222" s="33" t="s">
        <v>668</v>
      </c>
    </row>
    <row r="223" spans="1:16" ht="51" x14ac:dyDescent="0.2">
      <c r="A223" s="35" t="s">
        <v>52</v>
      </c>
      <c r="E223" s="34" t="s">
        <v>669</v>
      </c>
    </row>
    <row r="224" spans="1:16" ht="216.75" x14ac:dyDescent="0.2">
      <c r="A224" t="s">
        <v>54</v>
      </c>
      <c r="E224" s="33" t="s">
        <v>633</v>
      </c>
    </row>
    <row r="225" spans="1:18" ht="12.75" customHeight="1" x14ac:dyDescent="0.2">
      <c r="A225" s="44" t="s">
        <v>43</v>
      </c>
      <c r="B225" s="44"/>
      <c r="C225" s="46" t="s">
        <v>35</v>
      </c>
      <c r="D225" s="44"/>
      <c r="E225" s="45" t="s">
        <v>353</v>
      </c>
      <c r="F225" s="44"/>
      <c r="G225" s="44"/>
      <c r="H225" s="44"/>
      <c r="I225" s="43">
        <f>0+Q225</f>
        <v>0</v>
      </c>
      <c r="O225">
        <f>0+R225</f>
        <v>0</v>
      </c>
      <c r="Q225">
        <f>0+I226+I230+I234+I238+I242+I246+I250+I254+I258+I262+I266+I270+I274</f>
        <v>0</v>
      </c>
      <c r="R225">
        <f>0+O226+O230+O234+O238+O242+O246+O250+O254+O258+O262+O266+O270+O274</f>
        <v>0</v>
      </c>
    </row>
    <row r="226" spans="1:18" ht="25.5" x14ac:dyDescent="0.2">
      <c r="A226" s="41" t="s">
        <v>45</v>
      </c>
      <c r="B226" s="42" t="s">
        <v>335</v>
      </c>
      <c r="C226" s="42" t="s">
        <v>355</v>
      </c>
      <c r="D226" s="41" t="s">
        <v>47</v>
      </c>
      <c r="E226" s="40" t="s">
        <v>356</v>
      </c>
      <c r="F226" s="39" t="s">
        <v>119</v>
      </c>
      <c r="G226" s="38">
        <v>8.4</v>
      </c>
      <c r="H226" s="37">
        <v>0</v>
      </c>
      <c r="I226" s="37">
        <f>ROUND(ROUND(H226,2)*ROUND(G226,3),2)</f>
        <v>0</v>
      </c>
      <c r="O226">
        <f>(I226*21)/100</f>
        <v>0</v>
      </c>
      <c r="P226" t="s">
        <v>23</v>
      </c>
    </row>
    <row r="227" spans="1:18" x14ac:dyDescent="0.2">
      <c r="A227" s="36" t="s">
        <v>50</v>
      </c>
      <c r="E227" s="33" t="s">
        <v>364</v>
      </c>
    </row>
    <row r="228" spans="1:18" ht="51" x14ac:dyDescent="0.2">
      <c r="A228" s="35" t="s">
        <v>52</v>
      </c>
      <c r="E228" s="34" t="s">
        <v>670</v>
      </c>
    </row>
    <row r="229" spans="1:18" ht="153" x14ac:dyDescent="0.2">
      <c r="A229" t="s">
        <v>54</v>
      </c>
      <c r="E229" s="33" t="s">
        <v>671</v>
      </c>
    </row>
    <row r="230" spans="1:18" ht="25.5" x14ac:dyDescent="0.2">
      <c r="A230" s="41" t="s">
        <v>45</v>
      </c>
      <c r="B230" s="42" t="s">
        <v>341</v>
      </c>
      <c r="C230" s="42" t="s">
        <v>355</v>
      </c>
      <c r="D230" s="41" t="s">
        <v>29</v>
      </c>
      <c r="E230" s="40" t="s">
        <v>356</v>
      </c>
      <c r="F230" s="39" t="s">
        <v>119</v>
      </c>
      <c r="G230" s="38">
        <v>80</v>
      </c>
      <c r="H230" s="37">
        <v>0</v>
      </c>
      <c r="I230" s="37">
        <f>ROUND(ROUND(H230,2)*ROUND(G230,3),2)</f>
        <v>0</v>
      </c>
      <c r="O230">
        <f>(I230*21)/100</f>
        <v>0</v>
      </c>
      <c r="P230" t="s">
        <v>23</v>
      </c>
    </row>
    <row r="231" spans="1:18" ht="25.5" x14ac:dyDescent="0.2">
      <c r="A231" s="36" t="s">
        <v>50</v>
      </c>
      <c r="E231" s="33" t="s">
        <v>361</v>
      </c>
    </row>
    <row r="232" spans="1:18" ht="51" x14ac:dyDescent="0.2">
      <c r="A232" s="35" t="s">
        <v>52</v>
      </c>
      <c r="E232" s="34" t="s">
        <v>672</v>
      </c>
    </row>
    <row r="233" spans="1:18" ht="153" x14ac:dyDescent="0.2">
      <c r="A233" t="s">
        <v>54</v>
      </c>
      <c r="E233" s="33" t="s">
        <v>671</v>
      </c>
    </row>
    <row r="234" spans="1:18" ht="25.5" x14ac:dyDescent="0.2">
      <c r="A234" s="41" t="s">
        <v>45</v>
      </c>
      <c r="B234" s="42" t="s">
        <v>347</v>
      </c>
      <c r="C234" s="42" t="s">
        <v>355</v>
      </c>
      <c r="D234" s="41" t="s">
        <v>23</v>
      </c>
      <c r="E234" s="40" t="s">
        <v>356</v>
      </c>
      <c r="F234" s="39" t="s">
        <v>119</v>
      </c>
      <c r="G234" s="38">
        <v>463</v>
      </c>
      <c r="H234" s="37">
        <v>0</v>
      </c>
      <c r="I234" s="37">
        <f>ROUND(ROUND(H234,2)*ROUND(G234,3),2)</f>
        <v>0</v>
      </c>
      <c r="O234">
        <f>(I234*21)/100</f>
        <v>0</v>
      </c>
      <c r="P234" t="s">
        <v>23</v>
      </c>
    </row>
    <row r="235" spans="1:18" ht="51" x14ac:dyDescent="0.2">
      <c r="A235" s="36" t="s">
        <v>50</v>
      </c>
      <c r="E235" s="33" t="s">
        <v>673</v>
      </c>
    </row>
    <row r="236" spans="1:18" ht="51" x14ac:dyDescent="0.2">
      <c r="A236" s="35" t="s">
        <v>52</v>
      </c>
      <c r="E236" s="34" t="s">
        <v>674</v>
      </c>
    </row>
    <row r="237" spans="1:18" ht="153" x14ac:dyDescent="0.2">
      <c r="A237" t="s">
        <v>54</v>
      </c>
      <c r="E237" s="33" t="s">
        <v>671</v>
      </c>
    </row>
    <row r="238" spans="1:18" ht="25.5" x14ac:dyDescent="0.2">
      <c r="A238" s="41" t="s">
        <v>45</v>
      </c>
      <c r="B238" s="42" t="s">
        <v>354</v>
      </c>
      <c r="C238" s="42" t="s">
        <v>675</v>
      </c>
      <c r="D238" s="41" t="s">
        <v>47</v>
      </c>
      <c r="E238" s="40" t="s">
        <v>676</v>
      </c>
      <c r="F238" s="39" t="s">
        <v>119</v>
      </c>
      <c r="G238" s="48">
        <v>133.30000000000001</v>
      </c>
      <c r="H238" s="37">
        <v>0</v>
      </c>
      <c r="I238" s="37">
        <f>ROUND(ROUND(H238,2)*ROUND(G238,3),2)</f>
        <v>0</v>
      </c>
      <c r="O238">
        <f>(I238*21)/100</f>
        <v>0</v>
      </c>
      <c r="P238" t="s">
        <v>23</v>
      </c>
    </row>
    <row r="239" spans="1:18" ht="76.5" x14ac:dyDescent="0.2">
      <c r="A239" s="36" t="s">
        <v>50</v>
      </c>
      <c r="E239" s="47" t="s">
        <v>1227</v>
      </c>
    </row>
    <row r="240" spans="1:18" ht="51" x14ac:dyDescent="0.2">
      <c r="A240" s="35" t="s">
        <v>52</v>
      </c>
      <c r="E240" s="34" t="s">
        <v>1226</v>
      </c>
    </row>
    <row r="241" spans="1:16" ht="178.5" x14ac:dyDescent="0.2">
      <c r="A241" t="s">
        <v>54</v>
      </c>
      <c r="E241" s="33" t="s">
        <v>677</v>
      </c>
    </row>
    <row r="242" spans="1:16" x14ac:dyDescent="0.2">
      <c r="A242" s="41" t="s">
        <v>45</v>
      </c>
      <c r="B242" s="42" t="s">
        <v>360</v>
      </c>
      <c r="C242" s="42" t="s">
        <v>678</v>
      </c>
      <c r="D242" s="41" t="s">
        <v>47</v>
      </c>
      <c r="E242" s="40" t="s">
        <v>679</v>
      </c>
      <c r="F242" s="39" t="s">
        <v>229</v>
      </c>
      <c r="G242" s="38">
        <v>68</v>
      </c>
      <c r="H242" s="37">
        <v>0</v>
      </c>
      <c r="I242" s="37">
        <f>ROUND(ROUND(H242,2)*ROUND(G242,3),2)</f>
        <v>0</v>
      </c>
      <c r="O242">
        <f>(I242*21)/100</f>
        <v>0</v>
      </c>
      <c r="P242" t="s">
        <v>23</v>
      </c>
    </row>
    <row r="243" spans="1:16" ht="38.25" x14ac:dyDescent="0.2">
      <c r="A243" s="36" t="s">
        <v>50</v>
      </c>
      <c r="E243" s="33" t="s">
        <v>680</v>
      </c>
    </row>
    <row r="244" spans="1:16" ht="51" x14ac:dyDescent="0.2">
      <c r="A244" s="35" t="s">
        <v>52</v>
      </c>
      <c r="E244" s="34" t="s">
        <v>681</v>
      </c>
    </row>
    <row r="245" spans="1:16" ht="63.75" x14ac:dyDescent="0.2">
      <c r="A245" t="s">
        <v>54</v>
      </c>
      <c r="E245" s="33" t="s">
        <v>682</v>
      </c>
    </row>
    <row r="246" spans="1:16" x14ac:dyDescent="0.2">
      <c r="A246" s="41" t="s">
        <v>45</v>
      </c>
      <c r="B246" s="42" t="s">
        <v>363</v>
      </c>
      <c r="C246" s="42" t="s">
        <v>683</v>
      </c>
      <c r="D246" s="41" t="s">
        <v>47</v>
      </c>
      <c r="E246" s="40" t="s">
        <v>684</v>
      </c>
      <c r="F246" s="39" t="s">
        <v>119</v>
      </c>
      <c r="G246" s="38">
        <v>115</v>
      </c>
      <c r="H246" s="37">
        <v>0</v>
      </c>
      <c r="I246" s="37">
        <f>ROUND(ROUND(H246,2)*ROUND(G246,3),2)</f>
        <v>0</v>
      </c>
      <c r="O246">
        <f>(I246*21)/100</f>
        <v>0</v>
      </c>
      <c r="P246" t="s">
        <v>23</v>
      </c>
    </row>
    <row r="247" spans="1:16" ht="25.5" x14ac:dyDescent="0.2">
      <c r="A247" s="36" t="s">
        <v>50</v>
      </c>
      <c r="E247" s="33" t="s">
        <v>685</v>
      </c>
    </row>
    <row r="248" spans="1:16" ht="51" x14ac:dyDescent="0.2">
      <c r="A248" s="35" t="s">
        <v>52</v>
      </c>
      <c r="E248" s="34" t="s">
        <v>686</v>
      </c>
    </row>
    <row r="249" spans="1:16" ht="38.25" x14ac:dyDescent="0.2">
      <c r="A249" t="s">
        <v>54</v>
      </c>
      <c r="E249" s="33" t="s">
        <v>687</v>
      </c>
    </row>
    <row r="250" spans="1:16" x14ac:dyDescent="0.2">
      <c r="A250" s="41" t="s">
        <v>45</v>
      </c>
      <c r="B250" s="42" t="s">
        <v>366</v>
      </c>
      <c r="C250" s="42" t="s">
        <v>688</v>
      </c>
      <c r="D250" s="41" t="s">
        <v>47</v>
      </c>
      <c r="E250" s="40" t="s">
        <v>689</v>
      </c>
      <c r="F250" s="39" t="s">
        <v>100</v>
      </c>
      <c r="G250" s="38">
        <v>230</v>
      </c>
      <c r="H250" s="37">
        <v>0</v>
      </c>
      <c r="I250" s="37">
        <f>ROUND(ROUND(H250,2)*ROUND(G250,3),2)</f>
        <v>0</v>
      </c>
      <c r="O250">
        <f>(I250*21)/100</f>
        <v>0</v>
      </c>
      <c r="P250" t="s">
        <v>23</v>
      </c>
    </row>
    <row r="251" spans="1:16" ht="38.25" x14ac:dyDescent="0.2">
      <c r="A251" s="36" t="s">
        <v>50</v>
      </c>
      <c r="E251" s="33" t="s">
        <v>690</v>
      </c>
    </row>
    <row r="252" spans="1:16" ht="51" x14ac:dyDescent="0.2">
      <c r="A252" s="35" t="s">
        <v>52</v>
      </c>
      <c r="E252" s="34" t="s">
        <v>691</v>
      </c>
    </row>
    <row r="253" spans="1:16" ht="38.25" x14ac:dyDescent="0.2">
      <c r="A253" t="s">
        <v>54</v>
      </c>
      <c r="E253" s="33" t="s">
        <v>687</v>
      </c>
    </row>
    <row r="254" spans="1:16" x14ac:dyDescent="0.2">
      <c r="A254" s="41" t="s">
        <v>45</v>
      </c>
      <c r="B254" s="42" t="s">
        <v>371</v>
      </c>
      <c r="C254" s="42" t="s">
        <v>692</v>
      </c>
      <c r="D254" s="41" t="s">
        <v>47</v>
      </c>
      <c r="E254" s="40" t="s">
        <v>693</v>
      </c>
      <c r="F254" s="39" t="s">
        <v>100</v>
      </c>
      <c r="G254" s="38">
        <v>230</v>
      </c>
      <c r="H254" s="37">
        <v>0</v>
      </c>
      <c r="I254" s="37">
        <f>ROUND(ROUND(H254,2)*ROUND(G254,3),2)</f>
        <v>0</v>
      </c>
      <c r="O254">
        <f>(I254*21)/100</f>
        <v>0</v>
      </c>
      <c r="P254" t="s">
        <v>23</v>
      </c>
    </row>
    <row r="255" spans="1:16" ht="38.25" x14ac:dyDescent="0.2">
      <c r="A255" s="36" t="s">
        <v>50</v>
      </c>
      <c r="E255" s="33" t="s">
        <v>694</v>
      </c>
    </row>
    <row r="256" spans="1:16" ht="51" x14ac:dyDescent="0.2">
      <c r="A256" s="35" t="s">
        <v>52</v>
      </c>
      <c r="E256" s="34" t="s">
        <v>691</v>
      </c>
    </row>
    <row r="257" spans="1:16" ht="89.25" x14ac:dyDescent="0.2">
      <c r="A257" t="s">
        <v>54</v>
      </c>
      <c r="E257" s="33" t="s">
        <v>695</v>
      </c>
    </row>
    <row r="258" spans="1:16" x14ac:dyDescent="0.2">
      <c r="A258" s="41" t="s">
        <v>45</v>
      </c>
      <c r="B258" s="42" t="s">
        <v>375</v>
      </c>
      <c r="C258" s="42" t="s">
        <v>696</v>
      </c>
      <c r="D258" s="41" t="s">
        <v>47</v>
      </c>
      <c r="E258" s="40" t="s">
        <v>697</v>
      </c>
      <c r="F258" s="39" t="s">
        <v>100</v>
      </c>
      <c r="G258" s="38">
        <v>230</v>
      </c>
      <c r="H258" s="37">
        <v>0</v>
      </c>
      <c r="I258" s="37">
        <f>ROUND(ROUND(H258,2)*ROUND(G258,3),2)</f>
        <v>0</v>
      </c>
      <c r="O258">
        <f>(I258*21)/100</f>
        <v>0</v>
      </c>
      <c r="P258" t="s">
        <v>23</v>
      </c>
    </row>
    <row r="259" spans="1:16" ht="38.25" x14ac:dyDescent="0.2">
      <c r="A259" s="36" t="s">
        <v>50</v>
      </c>
      <c r="E259" s="33" t="s">
        <v>698</v>
      </c>
    </row>
    <row r="260" spans="1:16" ht="51" x14ac:dyDescent="0.2">
      <c r="A260" s="35" t="s">
        <v>52</v>
      </c>
      <c r="E260" s="34" t="s">
        <v>691</v>
      </c>
    </row>
    <row r="261" spans="1:16" ht="89.25" x14ac:dyDescent="0.2">
      <c r="A261" t="s">
        <v>54</v>
      </c>
      <c r="E261" s="33" t="s">
        <v>695</v>
      </c>
    </row>
    <row r="262" spans="1:16" x14ac:dyDescent="0.2">
      <c r="A262" s="41" t="s">
        <v>45</v>
      </c>
      <c r="B262" s="42" t="s">
        <v>380</v>
      </c>
      <c r="C262" s="42" t="s">
        <v>384</v>
      </c>
      <c r="D262" s="41" t="s">
        <v>47</v>
      </c>
      <c r="E262" s="40" t="s">
        <v>385</v>
      </c>
      <c r="F262" s="39" t="s">
        <v>100</v>
      </c>
      <c r="G262" s="38">
        <v>260</v>
      </c>
      <c r="H262" s="37">
        <v>0</v>
      </c>
      <c r="I262" s="37">
        <f>ROUND(ROUND(H262,2)*ROUND(G262,3),2)</f>
        <v>0</v>
      </c>
      <c r="O262">
        <f>(I262*21)/100</f>
        <v>0</v>
      </c>
      <c r="P262" t="s">
        <v>23</v>
      </c>
    </row>
    <row r="263" spans="1:16" ht="51" x14ac:dyDescent="0.2">
      <c r="A263" s="36" t="s">
        <v>50</v>
      </c>
      <c r="E263" s="33" t="s">
        <v>699</v>
      </c>
    </row>
    <row r="264" spans="1:16" ht="51" x14ac:dyDescent="0.2">
      <c r="A264" s="35" t="s">
        <v>52</v>
      </c>
      <c r="E264" s="34" t="s">
        <v>700</v>
      </c>
    </row>
    <row r="265" spans="1:16" ht="114.75" x14ac:dyDescent="0.2">
      <c r="A265" t="s">
        <v>54</v>
      </c>
      <c r="E265" s="33" t="s">
        <v>701</v>
      </c>
    </row>
    <row r="266" spans="1:16" x14ac:dyDescent="0.2">
      <c r="A266" s="41" t="s">
        <v>45</v>
      </c>
      <c r="B266" s="42" t="s">
        <v>383</v>
      </c>
      <c r="C266" s="42" t="s">
        <v>702</v>
      </c>
      <c r="D266" s="41" t="s">
        <v>47</v>
      </c>
      <c r="E266" s="40" t="s">
        <v>703</v>
      </c>
      <c r="F266" s="39" t="s">
        <v>119</v>
      </c>
      <c r="G266" s="38">
        <v>930</v>
      </c>
      <c r="H266" s="37">
        <v>0</v>
      </c>
      <c r="I266" s="37">
        <f>ROUND(ROUND(H266,2)*ROUND(G266,3),2)</f>
        <v>0</v>
      </c>
      <c r="O266">
        <f>(I266*21)/100</f>
        <v>0</v>
      </c>
      <c r="P266" t="s">
        <v>23</v>
      </c>
    </row>
    <row r="267" spans="1:16" ht="51" x14ac:dyDescent="0.2">
      <c r="A267" s="36" t="s">
        <v>50</v>
      </c>
      <c r="E267" s="47" t="s">
        <v>704</v>
      </c>
    </row>
    <row r="268" spans="1:16" ht="51" x14ac:dyDescent="0.2">
      <c r="A268" s="35" t="s">
        <v>52</v>
      </c>
      <c r="E268" s="34" t="s">
        <v>705</v>
      </c>
    </row>
    <row r="269" spans="1:16" ht="153" x14ac:dyDescent="0.2">
      <c r="A269" t="s">
        <v>54</v>
      </c>
      <c r="E269" s="33" t="s">
        <v>671</v>
      </c>
    </row>
    <row r="270" spans="1:16" ht="25.5" x14ac:dyDescent="0.2">
      <c r="A270" s="41" t="s">
        <v>45</v>
      </c>
      <c r="B270" s="42" t="s">
        <v>390</v>
      </c>
      <c r="C270" s="42" t="s">
        <v>706</v>
      </c>
      <c r="D270" s="41" t="s">
        <v>47</v>
      </c>
      <c r="E270" s="40" t="s">
        <v>707</v>
      </c>
      <c r="F270" s="39" t="s">
        <v>107</v>
      </c>
      <c r="G270" s="38">
        <v>36</v>
      </c>
      <c r="H270" s="37">
        <v>0</v>
      </c>
      <c r="I270" s="37">
        <f>ROUND(ROUND(H270,2)*ROUND(G270,3),2)</f>
        <v>0</v>
      </c>
      <c r="O270">
        <f>(I270*21)/100</f>
        <v>0</v>
      </c>
      <c r="P270" t="s">
        <v>23</v>
      </c>
    </row>
    <row r="271" spans="1:16" ht="51" x14ac:dyDescent="0.2">
      <c r="A271" s="36" t="s">
        <v>50</v>
      </c>
      <c r="E271" s="33" t="s">
        <v>708</v>
      </c>
    </row>
    <row r="272" spans="1:16" ht="51" x14ac:dyDescent="0.2">
      <c r="A272" s="35" t="s">
        <v>52</v>
      </c>
      <c r="E272" s="34" t="s">
        <v>709</v>
      </c>
    </row>
    <row r="273" spans="1:18" ht="229.5" x14ac:dyDescent="0.2">
      <c r="A273" t="s">
        <v>54</v>
      </c>
      <c r="E273" s="33" t="s">
        <v>710</v>
      </c>
    </row>
    <row r="274" spans="1:18" x14ac:dyDescent="0.2">
      <c r="A274" s="41" t="s">
        <v>45</v>
      </c>
      <c r="B274" s="42" t="s">
        <v>396</v>
      </c>
      <c r="C274" s="42" t="s">
        <v>711</v>
      </c>
      <c r="D274" s="41" t="s">
        <v>47</v>
      </c>
      <c r="E274" s="40" t="s">
        <v>712</v>
      </c>
      <c r="F274" s="39" t="s">
        <v>100</v>
      </c>
      <c r="G274" s="38">
        <v>43.2</v>
      </c>
      <c r="H274" s="37">
        <v>0</v>
      </c>
      <c r="I274" s="37">
        <f>ROUND(ROUND(H274,2)*ROUND(G274,3),2)</f>
        <v>0</v>
      </c>
      <c r="O274">
        <f>(I274*21)/100</f>
        <v>0</v>
      </c>
      <c r="P274" t="s">
        <v>23</v>
      </c>
    </row>
    <row r="275" spans="1:18" x14ac:dyDescent="0.2">
      <c r="A275" s="36" t="s">
        <v>50</v>
      </c>
      <c r="E275" s="33" t="s">
        <v>713</v>
      </c>
    </row>
    <row r="276" spans="1:18" ht="51" x14ac:dyDescent="0.2">
      <c r="A276" s="35" t="s">
        <v>52</v>
      </c>
      <c r="E276" s="34" t="s">
        <v>714</v>
      </c>
    </row>
    <row r="277" spans="1:18" ht="38.25" x14ac:dyDescent="0.2">
      <c r="A277" t="s">
        <v>54</v>
      </c>
      <c r="E277" s="33" t="s">
        <v>715</v>
      </c>
    </row>
    <row r="278" spans="1:18" ht="12.75" customHeight="1" x14ac:dyDescent="0.2">
      <c r="A278" s="44" t="s">
        <v>43</v>
      </c>
      <c r="B278" s="44"/>
      <c r="C278" s="46" t="s">
        <v>73</v>
      </c>
      <c r="D278" s="44"/>
      <c r="E278" s="45" t="s">
        <v>389</v>
      </c>
      <c r="F278" s="44"/>
      <c r="G278" s="44"/>
      <c r="H278" s="44"/>
      <c r="I278" s="43">
        <f>0+Q278</f>
        <v>0</v>
      </c>
      <c r="O278">
        <f>0+R278</f>
        <v>0</v>
      </c>
      <c r="Q278">
        <f>0+I279+I283+I287+I291+I295</f>
        <v>0</v>
      </c>
      <c r="R278">
        <f>0+O279+O283+O287+O291+O295</f>
        <v>0</v>
      </c>
    </row>
    <row r="279" spans="1:18" ht="25.5" x14ac:dyDescent="0.2">
      <c r="A279" s="41" t="s">
        <v>45</v>
      </c>
      <c r="B279" s="42" t="s">
        <v>401</v>
      </c>
      <c r="C279" s="42" t="s">
        <v>716</v>
      </c>
      <c r="D279" s="41" t="s">
        <v>47</v>
      </c>
      <c r="E279" s="40" t="s">
        <v>717</v>
      </c>
      <c r="F279" s="39" t="s">
        <v>229</v>
      </c>
      <c r="G279" s="38">
        <v>9.8000000000000007</v>
      </c>
      <c r="H279" s="37">
        <v>0</v>
      </c>
      <c r="I279" s="37">
        <f>ROUND(ROUND(H279,2)*ROUND(G279,3),2)</f>
        <v>0</v>
      </c>
      <c r="O279">
        <f>(I279*21)/100</f>
        <v>0</v>
      </c>
      <c r="P279" t="s">
        <v>23</v>
      </c>
    </row>
    <row r="280" spans="1:18" x14ac:dyDescent="0.2">
      <c r="A280" s="36" t="s">
        <v>50</v>
      </c>
      <c r="E280" s="33" t="s">
        <v>718</v>
      </c>
    </row>
    <row r="281" spans="1:18" ht="51" x14ac:dyDescent="0.2">
      <c r="A281" s="35" t="s">
        <v>52</v>
      </c>
      <c r="E281" s="34" t="s">
        <v>719</v>
      </c>
    </row>
    <row r="282" spans="1:18" ht="51" x14ac:dyDescent="0.2">
      <c r="A282" t="s">
        <v>54</v>
      </c>
      <c r="E282" s="33" t="s">
        <v>720</v>
      </c>
    </row>
    <row r="283" spans="1:18" ht="25.5" x14ac:dyDescent="0.2">
      <c r="A283" s="41" t="s">
        <v>45</v>
      </c>
      <c r="B283" s="42" t="s">
        <v>407</v>
      </c>
      <c r="C283" s="42" t="s">
        <v>721</v>
      </c>
      <c r="D283" s="41" t="s">
        <v>47</v>
      </c>
      <c r="E283" s="40" t="s">
        <v>722</v>
      </c>
      <c r="F283" s="39" t="s">
        <v>229</v>
      </c>
      <c r="G283" s="38">
        <v>9.8000000000000007</v>
      </c>
      <c r="H283" s="37">
        <v>0</v>
      </c>
      <c r="I283" s="37">
        <f>ROUND(ROUND(H283,2)*ROUND(G283,3),2)</f>
        <v>0</v>
      </c>
      <c r="O283">
        <f>(I283*21)/100</f>
        <v>0</v>
      </c>
      <c r="P283" t="s">
        <v>23</v>
      </c>
    </row>
    <row r="284" spans="1:18" x14ac:dyDescent="0.2">
      <c r="A284" s="36" t="s">
        <v>50</v>
      </c>
      <c r="E284" s="47" t="s">
        <v>723</v>
      </c>
    </row>
    <row r="285" spans="1:18" ht="51" x14ac:dyDescent="0.2">
      <c r="A285" s="35" t="s">
        <v>52</v>
      </c>
      <c r="E285" s="34" t="s">
        <v>719</v>
      </c>
    </row>
    <row r="286" spans="1:18" ht="51" x14ac:dyDescent="0.2">
      <c r="A286" t="s">
        <v>54</v>
      </c>
      <c r="E286" s="33" t="s">
        <v>724</v>
      </c>
    </row>
    <row r="287" spans="1:18" ht="25.5" x14ac:dyDescent="0.2">
      <c r="A287" s="41" t="s">
        <v>45</v>
      </c>
      <c r="B287" s="42" t="s">
        <v>413</v>
      </c>
      <c r="C287" s="42" t="s">
        <v>391</v>
      </c>
      <c r="D287" s="41" t="s">
        <v>47</v>
      </c>
      <c r="E287" s="40" t="s">
        <v>392</v>
      </c>
      <c r="F287" s="39" t="s">
        <v>100</v>
      </c>
      <c r="G287" s="38">
        <v>634</v>
      </c>
      <c r="H287" s="37">
        <v>0</v>
      </c>
      <c r="I287" s="37">
        <f>ROUND(ROUND(H287,2)*ROUND(G287,3),2)</f>
        <v>0</v>
      </c>
      <c r="O287">
        <f>(I287*21)/100</f>
        <v>0</v>
      </c>
      <c r="P287" t="s">
        <v>23</v>
      </c>
    </row>
    <row r="288" spans="1:18" ht="63.75" x14ac:dyDescent="0.2">
      <c r="A288" s="36" t="s">
        <v>50</v>
      </c>
      <c r="E288" s="33" t="s">
        <v>725</v>
      </c>
    </row>
    <row r="289" spans="1:18" ht="51" x14ac:dyDescent="0.2">
      <c r="A289" s="35" t="s">
        <v>52</v>
      </c>
      <c r="E289" s="34" t="s">
        <v>726</v>
      </c>
    </row>
    <row r="290" spans="1:18" ht="140.25" x14ac:dyDescent="0.2">
      <c r="A290" t="s">
        <v>54</v>
      </c>
      <c r="E290" s="33" t="s">
        <v>727</v>
      </c>
    </row>
    <row r="291" spans="1:18" ht="25.5" x14ac:dyDescent="0.2">
      <c r="A291" s="41" t="s">
        <v>45</v>
      </c>
      <c r="B291" s="42" t="s">
        <v>419</v>
      </c>
      <c r="C291" s="42" t="s">
        <v>397</v>
      </c>
      <c r="D291" s="41" t="s">
        <v>47</v>
      </c>
      <c r="E291" s="40" t="s">
        <v>398</v>
      </c>
      <c r="F291" s="39" t="s">
        <v>100</v>
      </c>
      <c r="G291" s="38">
        <v>308</v>
      </c>
      <c r="H291" s="37">
        <v>0</v>
      </c>
      <c r="I291" s="37">
        <f>ROUND(ROUND(H291,2)*ROUND(G291,3),2)</f>
        <v>0</v>
      </c>
      <c r="O291">
        <f>(I291*21)/100</f>
        <v>0</v>
      </c>
      <c r="P291" t="s">
        <v>23</v>
      </c>
    </row>
    <row r="292" spans="1:18" ht="89.25" x14ac:dyDescent="0.2">
      <c r="A292" s="36" t="s">
        <v>50</v>
      </c>
      <c r="E292" s="33" t="s">
        <v>728</v>
      </c>
    </row>
    <row r="293" spans="1:18" ht="51" x14ac:dyDescent="0.2">
      <c r="A293" s="35" t="s">
        <v>52</v>
      </c>
      <c r="E293" s="34" t="s">
        <v>729</v>
      </c>
    </row>
    <row r="294" spans="1:18" ht="140.25" x14ac:dyDescent="0.2">
      <c r="A294" t="s">
        <v>54</v>
      </c>
      <c r="E294" s="33" t="s">
        <v>727</v>
      </c>
    </row>
    <row r="295" spans="1:18" x14ac:dyDescent="0.2">
      <c r="A295" s="41" t="s">
        <v>45</v>
      </c>
      <c r="B295" s="42" t="s">
        <v>425</v>
      </c>
      <c r="C295" s="42" t="s">
        <v>402</v>
      </c>
      <c r="D295" s="41" t="s">
        <v>47</v>
      </c>
      <c r="E295" s="40" t="s">
        <v>403</v>
      </c>
      <c r="F295" s="39" t="s">
        <v>100</v>
      </c>
      <c r="G295" s="38">
        <v>308</v>
      </c>
      <c r="H295" s="37">
        <v>0</v>
      </c>
      <c r="I295" s="37">
        <f>ROUND(ROUND(H295,2)*ROUND(G295,3),2)</f>
        <v>0</v>
      </c>
      <c r="O295">
        <f>(I295*21)/100</f>
        <v>0</v>
      </c>
      <c r="P295" t="s">
        <v>23</v>
      </c>
    </row>
    <row r="296" spans="1:18" x14ac:dyDescent="0.2">
      <c r="A296" s="36" t="s">
        <v>50</v>
      </c>
      <c r="E296" s="33" t="s">
        <v>404</v>
      </c>
    </row>
    <row r="297" spans="1:18" ht="51" x14ac:dyDescent="0.2">
      <c r="A297" s="35" t="s">
        <v>52</v>
      </c>
      <c r="E297" s="34" t="s">
        <v>730</v>
      </c>
    </row>
    <row r="298" spans="1:18" ht="25.5" x14ac:dyDescent="0.2">
      <c r="A298" t="s">
        <v>54</v>
      </c>
      <c r="E298" s="33" t="s">
        <v>731</v>
      </c>
    </row>
    <row r="299" spans="1:18" ht="12.75" customHeight="1" x14ac:dyDescent="0.2">
      <c r="A299" s="44" t="s">
        <v>43</v>
      </c>
      <c r="B299" s="44"/>
      <c r="C299" s="46" t="s">
        <v>78</v>
      </c>
      <c r="D299" s="44"/>
      <c r="E299" s="45" t="s">
        <v>406</v>
      </c>
      <c r="F299" s="44"/>
      <c r="G299" s="44"/>
      <c r="H299" s="44"/>
      <c r="I299" s="43">
        <f>0+Q299</f>
        <v>0</v>
      </c>
      <c r="O299">
        <f>0+R299</f>
        <v>0</v>
      </c>
      <c r="Q299">
        <f>0+I300+I304+I308</f>
        <v>0</v>
      </c>
      <c r="R299">
        <f>0+O300+O304+O308</f>
        <v>0</v>
      </c>
    </row>
    <row r="300" spans="1:18" x14ac:dyDescent="0.2">
      <c r="A300" s="41" t="s">
        <v>45</v>
      </c>
      <c r="B300" s="42" t="s">
        <v>431</v>
      </c>
      <c r="C300" s="42" t="s">
        <v>732</v>
      </c>
      <c r="D300" s="41" t="s">
        <v>47</v>
      </c>
      <c r="E300" s="40" t="s">
        <v>733</v>
      </c>
      <c r="F300" s="39" t="s">
        <v>229</v>
      </c>
      <c r="G300" s="38">
        <v>11.8</v>
      </c>
      <c r="H300" s="37">
        <v>0</v>
      </c>
      <c r="I300" s="37">
        <f>ROUND(ROUND(H300,2)*ROUND(G300,3),2)</f>
        <v>0</v>
      </c>
      <c r="O300">
        <f>(I300*21)/100</f>
        <v>0</v>
      </c>
      <c r="P300" t="s">
        <v>23</v>
      </c>
    </row>
    <row r="301" spans="1:18" ht="102" x14ac:dyDescent="0.2">
      <c r="A301" s="36" t="s">
        <v>50</v>
      </c>
      <c r="E301" s="33" t="s">
        <v>734</v>
      </c>
    </row>
    <row r="302" spans="1:18" ht="51" x14ac:dyDescent="0.2">
      <c r="A302" s="35" t="s">
        <v>52</v>
      </c>
      <c r="E302" s="34" t="s">
        <v>735</v>
      </c>
    </row>
    <row r="303" spans="1:18" ht="140.25" x14ac:dyDescent="0.2">
      <c r="A303" t="s">
        <v>54</v>
      </c>
      <c r="E303" s="33" t="s">
        <v>736</v>
      </c>
    </row>
    <row r="304" spans="1:18" x14ac:dyDescent="0.2">
      <c r="A304" s="41" t="s">
        <v>45</v>
      </c>
      <c r="B304" s="42" t="s">
        <v>437</v>
      </c>
      <c r="C304" s="42" t="s">
        <v>408</v>
      </c>
      <c r="D304" s="41" t="s">
        <v>47</v>
      </c>
      <c r="E304" s="40" t="s">
        <v>409</v>
      </c>
      <c r="F304" s="39" t="s">
        <v>229</v>
      </c>
      <c r="G304" s="38">
        <v>4</v>
      </c>
      <c r="H304" s="37">
        <v>0</v>
      </c>
      <c r="I304" s="37">
        <f>ROUND(ROUND(H304,2)*ROUND(G304,3),2)</f>
        <v>0</v>
      </c>
      <c r="O304">
        <f>(I304*21)/100</f>
        <v>0</v>
      </c>
      <c r="P304" t="s">
        <v>23</v>
      </c>
    </row>
    <row r="305" spans="1:18" x14ac:dyDescent="0.2">
      <c r="A305" s="36" t="s">
        <v>50</v>
      </c>
      <c r="E305" s="33" t="s">
        <v>410</v>
      </c>
    </row>
    <row r="306" spans="1:18" ht="51" x14ac:dyDescent="0.2">
      <c r="A306" s="35" t="s">
        <v>52</v>
      </c>
      <c r="E306" s="34" t="s">
        <v>737</v>
      </c>
    </row>
    <row r="307" spans="1:18" ht="191.25" x14ac:dyDescent="0.2">
      <c r="A307" t="s">
        <v>54</v>
      </c>
      <c r="E307" s="33" t="s">
        <v>738</v>
      </c>
    </row>
    <row r="308" spans="1:18" x14ac:dyDescent="0.2">
      <c r="A308" s="41" t="s">
        <v>45</v>
      </c>
      <c r="B308" s="42" t="s">
        <v>443</v>
      </c>
      <c r="C308" s="42" t="s">
        <v>414</v>
      </c>
      <c r="D308" s="41" t="s">
        <v>47</v>
      </c>
      <c r="E308" s="40" t="s">
        <v>415</v>
      </c>
      <c r="F308" s="39" t="s">
        <v>229</v>
      </c>
      <c r="G308" s="38">
        <v>26</v>
      </c>
      <c r="H308" s="37">
        <v>0</v>
      </c>
      <c r="I308" s="37">
        <f>ROUND(ROUND(H308,2)*ROUND(G308,3),2)</f>
        <v>0</v>
      </c>
      <c r="O308">
        <f>(I308*21)/100</f>
        <v>0</v>
      </c>
      <c r="P308" t="s">
        <v>23</v>
      </c>
    </row>
    <row r="309" spans="1:18" x14ac:dyDescent="0.2">
      <c r="A309" s="36" t="s">
        <v>50</v>
      </c>
      <c r="E309" s="33" t="s">
        <v>739</v>
      </c>
    </row>
    <row r="310" spans="1:18" ht="51" x14ac:dyDescent="0.2">
      <c r="A310" s="35" t="s">
        <v>52</v>
      </c>
      <c r="E310" s="34" t="s">
        <v>740</v>
      </c>
    </row>
    <row r="311" spans="1:18" ht="178.5" x14ac:dyDescent="0.2">
      <c r="A311" t="s">
        <v>54</v>
      </c>
      <c r="E311" s="33" t="s">
        <v>741</v>
      </c>
    </row>
    <row r="312" spans="1:18" ht="12.75" customHeight="1" x14ac:dyDescent="0.2">
      <c r="A312" s="44" t="s">
        <v>43</v>
      </c>
      <c r="B312" s="44"/>
      <c r="C312" s="46" t="s">
        <v>40</v>
      </c>
      <c r="D312" s="44"/>
      <c r="E312" s="45" t="s">
        <v>436</v>
      </c>
      <c r="F312" s="44"/>
      <c r="G312" s="44"/>
      <c r="H312" s="44"/>
      <c r="I312" s="43">
        <f>0+Q312</f>
        <v>0</v>
      </c>
      <c r="O312">
        <f>0+R312</f>
        <v>0</v>
      </c>
      <c r="Q312">
        <f>0+I313+I317+I321+I325+I329+I333+I337+I341+I345+I349+I353+I357+I361+I365+I369+I373+I377+I381+I385+I389+I393</f>
        <v>0</v>
      </c>
      <c r="R312">
        <f>0+O313+O317+O321+O325+O329+O333+O337+O341+O345+O349+O353+O357+O361+O365+O369+O373+O377+O381+O385+O389+O393</f>
        <v>0</v>
      </c>
    </row>
    <row r="313" spans="1:18" x14ac:dyDescent="0.2">
      <c r="A313" s="41" t="s">
        <v>45</v>
      </c>
      <c r="B313" s="42" t="s">
        <v>449</v>
      </c>
      <c r="C313" s="42" t="s">
        <v>438</v>
      </c>
      <c r="D313" s="41" t="s">
        <v>47</v>
      </c>
      <c r="E313" s="40" t="s">
        <v>439</v>
      </c>
      <c r="F313" s="39" t="s">
        <v>107</v>
      </c>
      <c r="G313" s="38">
        <v>4</v>
      </c>
      <c r="H313" s="37">
        <v>0</v>
      </c>
      <c r="I313" s="37">
        <f>ROUND(ROUND(H313,2)*ROUND(G313,3),2)</f>
        <v>0</v>
      </c>
      <c r="O313">
        <f>(I313*21)/100</f>
        <v>0</v>
      </c>
      <c r="P313" t="s">
        <v>23</v>
      </c>
    </row>
    <row r="314" spans="1:18" x14ac:dyDescent="0.2">
      <c r="A314" s="36" t="s">
        <v>50</v>
      </c>
      <c r="E314" s="33" t="s">
        <v>742</v>
      </c>
    </row>
    <row r="315" spans="1:18" ht="51" x14ac:dyDescent="0.2">
      <c r="A315" s="35" t="s">
        <v>52</v>
      </c>
      <c r="E315" s="34" t="s">
        <v>743</v>
      </c>
    </row>
    <row r="316" spans="1:18" ht="25.5" x14ac:dyDescent="0.2">
      <c r="A316" t="s">
        <v>54</v>
      </c>
      <c r="E316" s="33" t="s">
        <v>744</v>
      </c>
    </row>
    <row r="317" spans="1:18" x14ac:dyDescent="0.2">
      <c r="A317" s="41" t="s">
        <v>45</v>
      </c>
      <c r="B317" s="42" t="s">
        <v>455</v>
      </c>
      <c r="C317" s="42" t="s">
        <v>745</v>
      </c>
      <c r="D317" s="41" t="s">
        <v>47</v>
      </c>
      <c r="E317" s="40" t="s">
        <v>746</v>
      </c>
      <c r="F317" s="39" t="s">
        <v>229</v>
      </c>
      <c r="G317" s="38">
        <v>55</v>
      </c>
      <c r="H317" s="37">
        <v>0</v>
      </c>
      <c r="I317" s="37">
        <f>ROUND(ROUND(H317,2)*ROUND(G317,3),2)</f>
        <v>0</v>
      </c>
      <c r="O317">
        <f>(I317*21)/100</f>
        <v>0</v>
      </c>
      <c r="P317" t="s">
        <v>23</v>
      </c>
    </row>
    <row r="318" spans="1:18" x14ac:dyDescent="0.2">
      <c r="A318" s="36" t="s">
        <v>50</v>
      </c>
      <c r="E318" s="33" t="s">
        <v>747</v>
      </c>
    </row>
    <row r="319" spans="1:18" ht="51" x14ac:dyDescent="0.2">
      <c r="A319" s="35" t="s">
        <v>52</v>
      </c>
      <c r="E319" s="34" t="s">
        <v>748</v>
      </c>
    </row>
    <row r="320" spans="1:18" ht="25.5" x14ac:dyDescent="0.2">
      <c r="A320" t="s">
        <v>54</v>
      </c>
      <c r="E320" s="33" t="s">
        <v>749</v>
      </c>
    </row>
    <row r="321" spans="1:16" x14ac:dyDescent="0.2">
      <c r="A321" s="41" t="s">
        <v>45</v>
      </c>
      <c r="B321" s="42" t="s">
        <v>461</v>
      </c>
      <c r="C321" s="42" t="s">
        <v>456</v>
      </c>
      <c r="D321" s="41" t="s">
        <v>47</v>
      </c>
      <c r="E321" s="40" t="s">
        <v>750</v>
      </c>
      <c r="F321" s="39" t="s">
        <v>107</v>
      </c>
      <c r="G321" s="38">
        <v>33</v>
      </c>
      <c r="H321" s="37">
        <v>0</v>
      </c>
      <c r="I321" s="37">
        <f>ROUND(ROUND(H321,2)*ROUND(G321,3),2)</f>
        <v>0</v>
      </c>
      <c r="O321">
        <f>(I321*21)/100</f>
        <v>0</v>
      </c>
      <c r="P321" t="s">
        <v>23</v>
      </c>
    </row>
    <row r="322" spans="1:16" x14ac:dyDescent="0.2">
      <c r="A322" s="36" t="s">
        <v>50</v>
      </c>
      <c r="E322" s="33" t="s">
        <v>458</v>
      </c>
    </row>
    <row r="323" spans="1:16" ht="51" x14ac:dyDescent="0.2">
      <c r="A323" s="35" t="s">
        <v>52</v>
      </c>
      <c r="E323" s="34" t="s">
        <v>751</v>
      </c>
    </row>
    <row r="324" spans="1:16" ht="25.5" x14ac:dyDescent="0.2">
      <c r="A324" t="s">
        <v>54</v>
      </c>
      <c r="E324" s="33" t="s">
        <v>460</v>
      </c>
    </row>
    <row r="325" spans="1:16" x14ac:dyDescent="0.2">
      <c r="A325" s="41" t="s">
        <v>45</v>
      </c>
      <c r="B325" s="42" t="s">
        <v>467</v>
      </c>
      <c r="C325" s="42" t="s">
        <v>462</v>
      </c>
      <c r="D325" s="41" t="s">
        <v>47</v>
      </c>
      <c r="E325" s="40" t="s">
        <v>463</v>
      </c>
      <c r="F325" s="39" t="s">
        <v>100</v>
      </c>
      <c r="G325" s="38">
        <v>15.6</v>
      </c>
      <c r="H325" s="37">
        <v>0</v>
      </c>
      <c r="I325" s="37">
        <f>ROUND(ROUND(H325,2)*ROUND(G325,3),2)</f>
        <v>0</v>
      </c>
      <c r="O325">
        <f>(I325*21)/100</f>
        <v>0</v>
      </c>
      <c r="P325" t="s">
        <v>23</v>
      </c>
    </row>
    <row r="326" spans="1:16" ht="63.75" x14ac:dyDescent="0.2">
      <c r="A326" s="36" t="s">
        <v>50</v>
      </c>
      <c r="E326" s="33" t="s">
        <v>752</v>
      </c>
    </row>
    <row r="327" spans="1:16" ht="51" x14ac:dyDescent="0.2">
      <c r="A327" s="35" t="s">
        <v>52</v>
      </c>
      <c r="E327" s="34" t="s">
        <v>753</v>
      </c>
    </row>
    <row r="328" spans="1:16" ht="25.5" x14ac:dyDescent="0.2">
      <c r="A328" t="s">
        <v>54</v>
      </c>
      <c r="E328" s="33" t="s">
        <v>466</v>
      </c>
    </row>
    <row r="329" spans="1:16" x14ac:dyDescent="0.2">
      <c r="A329" s="41" t="s">
        <v>45</v>
      </c>
      <c r="B329" s="42" t="s">
        <v>472</v>
      </c>
      <c r="C329" s="42" t="s">
        <v>754</v>
      </c>
      <c r="D329" s="41" t="s">
        <v>47</v>
      </c>
      <c r="E329" s="40" t="s">
        <v>755</v>
      </c>
      <c r="F329" s="39" t="s">
        <v>229</v>
      </c>
      <c r="G329" s="38">
        <v>28</v>
      </c>
      <c r="H329" s="37">
        <v>0</v>
      </c>
      <c r="I329" s="37">
        <f>ROUND(ROUND(H329,2)*ROUND(G329,3),2)</f>
        <v>0</v>
      </c>
      <c r="O329">
        <f>(I329*21)/100</f>
        <v>0</v>
      </c>
      <c r="P329" t="s">
        <v>23</v>
      </c>
    </row>
    <row r="330" spans="1:16" ht="38.25" x14ac:dyDescent="0.2">
      <c r="A330" s="36" t="s">
        <v>50</v>
      </c>
      <c r="E330" s="33" t="s">
        <v>756</v>
      </c>
    </row>
    <row r="331" spans="1:16" ht="51" x14ac:dyDescent="0.2">
      <c r="A331" s="35" t="s">
        <v>52</v>
      </c>
      <c r="E331" s="34" t="s">
        <v>757</v>
      </c>
    </row>
    <row r="332" spans="1:16" ht="25.5" x14ac:dyDescent="0.2">
      <c r="A332" t="s">
        <v>54</v>
      </c>
      <c r="E332" s="33" t="s">
        <v>758</v>
      </c>
    </row>
    <row r="333" spans="1:16" x14ac:dyDescent="0.2">
      <c r="A333" s="41" t="s">
        <v>45</v>
      </c>
      <c r="B333" s="42" t="s">
        <v>478</v>
      </c>
      <c r="C333" s="42" t="s">
        <v>759</v>
      </c>
      <c r="D333" s="41" t="s">
        <v>47</v>
      </c>
      <c r="E333" s="40" t="s">
        <v>760</v>
      </c>
      <c r="F333" s="39" t="s">
        <v>229</v>
      </c>
      <c r="G333" s="38">
        <v>14</v>
      </c>
      <c r="H333" s="37">
        <v>0</v>
      </c>
      <c r="I333" s="37">
        <f>ROUND(ROUND(H333,2)*ROUND(G333,3),2)</f>
        <v>0</v>
      </c>
      <c r="O333">
        <f>(I333*21)/100</f>
        <v>0</v>
      </c>
      <c r="P333" t="s">
        <v>23</v>
      </c>
    </row>
    <row r="334" spans="1:16" x14ac:dyDescent="0.2">
      <c r="A334" s="36" t="s">
        <v>50</v>
      </c>
      <c r="E334" s="33" t="s">
        <v>761</v>
      </c>
    </row>
    <row r="335" spans="1:16" ht="51" x14ac:dyDescent="0.2">
      <c r="A335" s="35" t="s">
        <v>52</v>
      </c>
      <c r="E335" s="34" t="s">
        <v>762</v>
      </c>
    </row>
    <row r="336" spans="1:16" ht="25.5" x14ac:dyDescent="0.2">
      <c r="A336" t="s">
        <v>54</v>
      </c>
      <c r="E336" s="33" t="s">
        <v>758</v>
      </c>
    </row>
    <row r="337" spans="1:16" ht="25.5" x14ac:dyDescent="0.2">
      <c r="A337" s="41" t="s">
        <v>45</v>
      </c>
      <c r="B337" s="42" t="s">
        <v>484</v>
      </c>
      <c r="C337" s="42" t="s">
        <v>473</v>
      </c>
      <c r="D337" s="41" t="s">
        <v>47</v>
      </c>
      <c r="E337" s="40" t="s">
        <v>474</v>
      </c>
      <c r="F337" s="39" t="s">
        <v>229</v>
      </c>
      <c r="G337" s="38">
        <v>30</v>
      </c>
      <c r="H337" s="37">
        <v>0</v>
      </c>
      <c r="I337" s="37">
        <f>ROUND(ROUND(H337,2)*ROUND(G337,3),2)</f>
        <v>0</v>
      </c>
      <c r="O337">
        <f>(I337*21)/100</f>
        <v>0</v>
      </c>
      <c r="P337" t="s">
        <v>23</v>
      </c>
    </row>
    <row r="338" spans="1:16" ht="25.5" x14ac:dyDescent="0.2">
      <c r="A338" s="36" t="s">
        <v>50</v>
      </c>
      <c r="E338" s="33" t="s">
        <v>763</v>
      </c>
    </row>
    <row r="339" spans="1:16" ht="51" x14ac:dyDescent="0.2">
      <c r="A339" s="35" t="s">
        <v>52</v>
      </c>
      <c r="E339" s="34" t="s">
        <v>764</v>
      </c>
    </row>
    <row r="340" spans="1:16" ht="25.5" x14ac:dyDescent="0.2">
      <c r="A340" t="s">
        <v>54</v>
      </c>
      <c r="E340" s="33" t="s">
        <v>758</v>
      </c>
    </row>
    <row r="341" spans="1:16" x14ac:dyDescent="0.2">
      <c r="A341" s="41" t="s">
        <v>45</v>
      </c>
      <c r="B341" s="42" t="s">
        <v>490</v>
      </c>
      <c r="C341" s="42" t="s">
        <v>765</v>
      </c>
      <c r="D341" s="41" t="s">
        <v>47</v>
      </c>
      <c r="E341" s="40" t="s">
        <v>766</v>
      </c>
      <c r="F341" s="39" t="s">
        <v>100</v>
      </c>
      <c r="G341" s="38">
        <v>13.51</v>
      </c>
      <c r="H341" s="37">
        <v>0</v>
      </c>
      <c r="I341" s="37">
        <f>ROUND(ROUND(H341,2)*ROUND(G341,3),2)</f>
        <v>0</v>
      </c>
      <c r="O341">
        <f>(I341*21)/100</f>
        <v>0</v>
      </c>
      <c r="P341" t="s">
        <v>23</v>
      </c>
    </row>
    <row r="342" spans="1:16" x14ac:dyDescent="0.2">
      <c r="A342" s="36" t="s">
        <v>50</v>
      </c>
      <c r="E342" s="33" t="s">
        <v>767</v>
      </c>
    </row>
    <row r="343" spans="1:16" ht="51" x14ac:dyDescent="0.2">
      <c r="A343" s="35" t="s">
        <v>52</v>
      </c>
      <c r="E343" s="34" t="s">
        <v>768</v>
      </c>
    </row>
    <row r="344" spans="1:16" ht="38.25" x14ac:dyDescent="0.2">
      <c r="A344" t="s">
        <v>54</v>
      </c>
      <c r="E344" s="33" t="s">
        <v>769</v>
      </c>
    </row>
    <row r="345" spans="1:16" ht="25.5" x14ac:dyDescent="0.2">
      <c r="A345" s="41" t="s">
        <v>45</v>
      </c>
      <c r="B345" s="42" t="s">
        <v>496</v>
      </c>
      <c r="C345" s="42" t="s">
        <v>770</v>
      </c>
      <c r="D345" s="41" t="s">
        <v>47</v>
      </c>
      <c r="E345" s="40" t="s">
        <v>771</v>
      </c>
      <c r="F345" s="39" t="s">
        <v>229</v>
      </c>
      <c r="G345" s="38">
        <v>4</v>
      </c>
      <c r="H345" s="37">
        <v>0</v>
      </c>
      <c r="I345" s="37">
        <f>ROUND(ROUND(H345,2)*ROUND(G345,3),2)</f>
        <v>0</v>
      </c>
      <c r="O345">
        <f>(I345*21)/100</f>
        <v>0</v>
      </c>
      <c r="P345" t="s">
        <v>23</v>
      </c>
    </row>
    <row r="346" spans="1:16" x14ac:dyDescent="0.2">
      <c r="A346" s="36" t="s">
        <v>50</v>
      </c>
      <c r="E346" s="33" t="s">
        <v>772</v>
      </c>
    </row>
    <row r="347" spans="1:16" ht="51" x14ac:dyDescent="0.2">
      <c r="A347" s="35" t="s">
        <v>52</v>
      </c>
      <c r="E347" s="34" t="s">
        <v>773</v>
      </c>
    </row>
    <row r="348" spans="1:16" ht="63.75" x14ac:dyDescent="0.2">
      <c r="A348" t="s">
        <v>54</v>
      </c>
      <c r="E348" s="33" t="s">
        <v>774</v>
      </c>
    </row>
    <row r="349" spans="1:16" ht="25.5" x14ac:dyDescent="0.2">
      <c r="A349" s="41" t="s">
        <v>45</v>
      </c>
      <c r="B349" s="42" t="s">
        <v>502</v>
      </c>
      <c r="C349" s="42" t="s">
        <v>485</v>
      </c>
      <c r="D349" s="41" t="s">
        <v>47</v>
      </c>
      <c r="E349" s="40" t="s">
        <v>486</v>
      </c>
      <c r="F349" s="39" t="s">
        <v>100</v>
      </c>
      <c r="G349" s="38">
        <v>12.25</v>
      </c>
      <c r="H349" s="37">
        <v>0</v>
      </c>
      <c r="I349" s="37">
        <f>ROUND(ROUND(H349,2)*ROUND(G349,3),2)</f>
        <v>0</v>
      </c>
      <c r="O349">
        <f>(I349*21)/100</f>
        <v>0</v>
      </c>
      <c r="P349" t="s">
        <v>23</v>
      </c>
    </row>
    <row r="350" spans="1:16" x14ac:dyDescent="0.2">
      <c r="A350" s="36" t="s">
        <v>50</v>
      </c>
      <c r="E350" s="33" t="s">
        <v>775</v>
      </c>
    </row>
    <row r="351" spans="1:16" ht="51" x14ac:dyDescent="0.2">
      <c r="A351" s="35" t="s">
        <v>52</v>
      </c>
      <c r="E351" s="34" t="s">
        <v>776</v>
      </c>
    </row>
    <row r="352" spans="1:16" ht="63.75" x14ac:dyDescent="0.2">
      <c r="A352" t="s">
        <v>54</v>
      </c>
      <c r="E352" s="33" t="s">
        <v>777</v>
      </c>
    </row>
    <row r="353" spans="1:16" x14ac:dyDescent="0.2">
      <c r="A353" s="41" t="s">
        <v>45</v>
      </c>
      <c r="B353" s="42" t="s">
        <v>507</v>
      </c>
      <c r="C353" s="42" t="s">
        <v>778</v>
      </c>
      <c r="D353" s="41" t="s">
        <v>47</v>
      </c>
      <c r="E353" s="40" t="s">
        <v>779</v>
      </c>
      <c r="F353" s="39" t="s">
        <v>285</v>
      </c>
      <c r="G353" s="38">
        <v>618</v>
      </c>
      <c r="H353" s="37">
        <v>0</v>
      </c>
      <c r="I353" s="37">
        <f>ROUND(ROUND(H353,2)*ROUND(G353,3),2)</f>
        <v>0</v>
      </c>
      <c r="O353">
        <f>(I353*21)/100</f>
        <v>0</v>
      </c>
      <c r="P353" t="s">
        <v>23</v>
      </c>
    </row>
    <row r="354" spans="1:16" ht="25.5" x14ac:dyDescent="0.2">
      <c r="A354" s="36" t="s">
        <v>50</v>
      </c>
      <c r="E354" s="33" t="s">
        <v>780</v>
      </c>
    </row>
    <row r="355" spans="1:16" ht="51" x14ac:dyDescent="0.2">
      <c r="A355" s="35" t="s">
        <v>52</v>
      </c>
      <c r="E355" s="34" t="s">
        <v>781</v>
      </c>
    </row>
    <row r="356" spans="1:16" ht="344.25" x14ac:dyDescent="0.2">
      <c r="A356" t="s">
        <v>54</v>
      </c>
      <c r="E356" s="33" t="s">
        <v>782</v>
      </c>
    </row>
    <row r="357" spans="1:16" x14ac:dyDescent="0.2">
      <c r="A357" s="41" t="s">
        <v>45</v>
      </c>
      <c r="B357" s="42" t="s">
        <v>512</v>
      </c>
      <c r="C357" s="42" t="s">
        <v>783</v>
      </c>
      <c r="D357" s="41" t="s">
        <v>47</v>
      </c>
      <c r="E357" s="40" t="s">
        <v>784</v>
      </c>
      <c r="F357" s="39" t="s">
        <v>285</v>
      </c>
      <c r="G357" s="38">
        <v>44</v>
      </c>
      <c r="H357" s="37">
        <v>0</v>
      </c>
      <c r="I357" s="37">
        <f>ROUND(ROUND(H357,2)*ROUND(G357,3),2)</f>
        <v>0</v>
      </c>
      <c r="O357">
        <f>(I357*21)/100</f>
        <v>0</v>
      </c>
      <c r="P357" t="s">
        <v>23</v>
      </c>
    </row>
    <row r="358" spans="1:16" ht="25.5" x14ac:dyDescent="0.2">
      <c r="A358" s="36" t="s">
        <v>50</v>
      </c>
      <c r="E358" s="33" t="s">
        <v>785</v>
      </c>
    </row>
    <row r="359" spans="1:16" ht="51" x14ac:dyDescent="0.2">
      <c r="A359" s="35" t="s">
        <v>52</v>
      </c>
      <c r="E359" s="34" t="s">
        <v>786</v>
      </c>
    </row>
    <row r="360" spans="1:16" ht="242.25" x14ac:dyDescent="0.2">
      <c r="A360" t="s">
        <v>54</v>
      </c>
      <c r="E360" s="33" t="s">
        <v>787</v>
      </c>
    </row>
    <row r="361" spans="1:16" x14ac:dyDescent="0.2">
      <c r="A361" s="41" t="s">
        <v>45</v>
      </c>
      <c r="B361" s="42" t="s">
        <v>517</v>
      </c>
      <c r="C361" s="42" t="s">
        <v>508</v>
      </c>
      <c r="D361" s="41" t="s">
        <v>47</v>
      </c>
      <c r="E361" s="40" t="s">
        <v>509</v>
      </c>
      <c r="F361" s="39" t="s">
        <v>119</v>
      </c>
      <c r="G361" s="38">
        <v>258.60000000000002</v>
      </c>
      <c r="H361" s="37">
        <v>0</v>
      </c>
      <c r="I361" s="37">
        <f>ROUND(ROUND(H361,2)*ROUND(G361,3),2)</f>
        <v>0</v>
      </c>
      <c r="O361">
        <f>(I361*21)/100</f>
        <v>0</v>
      </c>
      <c r="P361" t="s">
        <v>23</v>
      </c>
    </row>
    <row r="362" spans="1:16" ht="25.5" x14ac:dyDescent="0.2">
      <c r="A362" s="36" t="s">
        <v>50</v>
      </c>
      <c r="E362" s="33" t="s">
        <v>788</v>
      </c>
    </row>
    <row r="363" spans="1:16" ht="51" x14ac:dyDescent="0.2">
      <c r="A363" s="35" t="s">
        <v>52</v>
      </c>
      <c r="E363" s="34" t="s">
        <v>789</v>
      </c>
    </row>
    <row r="364" spans="1:16" ht="89.25" x14ac:dyDescent="0.2">
      <c r="A364" t="s">
        <v>54</v>
      </c>
      <c r="E364" s="33" t="s">
        <v>790</v>
      </c>
    </row>
    <row r="365" spans="1:16" x14ac:dyDescent="0.2">
      <c r="A365" s="41" t="s">
        <v>45</v>
      </c>
      <c r="B365" s="42" t="s">
        <v>522</v>
      </c>
      <c r="C365" s="42" t="s">
        <v>513</v>
      </c>
      <c r="D365" s="41" t="s">
        <v>47</v>
      </c>
      <c r="E365" s="40" t="s">
        <v>514</v>
      </c>
      <c r="F365" s="39" t="s">
        <v>126</v>
      </c>
      <c r="G365" s="38">
        <v>9697.5</v>
      </c>
      <c r="H365" s="37">
        <v>0</v>
      </c>
      <c r="I365" s="37">
        <f>ROUND(ROUND(H365,2)*ROUND(G365,3),2)</f>
        <v>0</v>
      </c>
      <c r="O365">
        <f>(I365*21)/100</f>
        <v>0</v>
      </c>
      <c r="P365" t="s">
        <v>23</v>
      </c>
    </row>
    <row r="366" spans="1:16" ht="38.25" x14ac:dyDescent="0.2">
      <c r="A366" s="36" t="s">
        <v>50</v>
      </c>
      <c r="E366" s="33" t="s">
        <v>791</v>
      </c>
    </row>
    <row r="367" spans="1:16" ht="51" x14ac:dyDescent="0.2">
      <c r="A367" s="35" t="s">
        <v>52</v>
      </c>
      <c r="E367" s="34" t="s">
        <v>792</v>
      </c>
    </row>
    <row r="368" spans="1:16" ht="25.5" x14ac:dyDescent="0.2">
      <c r="A368" t="s">
        <v>54</v>
      </c>
      <c r="E368" s="33" t="s">
        <v>129</v>
      </c>
    </row>
    <row r="369" spans="1:16" x14ac:dyDescent="0.2">
      <c r="A369" s="41" t="s">
        <v>45</v>
      </c>
      <c r="B369" s="42" t="s">
        <v>527</v>
      </c>
      <c r="C369" s="42" t="s">
        <v>518</v>
      </c>
      <c r="D369" s="41" t="s">
        <v>47</v>
      </c>
      <c r="E369" s="40" t="s">
        <v>519</v>
      </c>
      <c r="F369" s="39" t="s">
        <v>119</v>
      </c>
      <c r="G369" s="38">
        <v>1.76</v>
      </c>
      <c r="H369" s="37">
        <v>0</v>
      </c>
      <c r="I369" s="37">
        <f>ROUND(ROUND(H369,2)*ROUND(G369,3),2)</f>
        <v>0</v>
      </c>
      <c r="O369">
        <f>(I369*21)/100</f>
        <v>0</v>
      </c>
      <c r="P369" t="s">
        <v>23</v>
      </c>
    </row>
    <row r="370" spans="1:16" x14ac:dyDescent="0.2">
      <c r="A370" s="36" t="s">
        <v>50</v>
      </c>
      <c r="E370" s="33" t="s">
        <v>520</v>
      </c>
    </row>
    <row r="371" spans="1:16" ht="51" x14ac:dyDescent="0.2">
      <c r="A371" s="35" t="s">
        <v>52</v>
      </c>
      <c r="E371" s="34" t="s">
        <v>793</v>
      </c>
    </row>
    <row r="372" spans="1:16" ht="89.25" x14ac:dyDescent="0.2">
      <c r="A372" t="s">
        <v>54</v>
      </c>
      <c r="E372" s="33" t="s">
        <v>790</v>
      </c>
    </row>
    <row r="373" spans="1:16" x14ac:dyDescent="0.2">
      <c r="A373" s="41" t="s">
        <v>45</v>
      </c>
      <c r="B373" s="42" t="s">
        <v>794</v>
      </c>
      <c r="C373" s="42" t="s">
        <v>523</v>
      </c>
      <c r="D373" s="41" t="s">
        <v>47</v>
      </c>
      <c r="E373" s="40" t="s">
        <v>524</v>
      </c>
      <c r="F373" s="39" t="s">
        <v>126</v>
      </c>
      <c r="G373" s="38">
        <v>58.08</v>
      </c>
      <c r="H373" s="37">
        <v>0</v>
      </c>
      <c r="I373" s="37">
        <f>ROUND(ROUND(H373,2)*ROUND(G373,3),2)</f>
        <v>0</v>
      </c>
      <c r="O373">
        <f>(I373*21)/100</f>
        <v>0</v>
      </c>
      <c r="P373" t="s">
        <v>23</v>
      </c>
    </row>
    <row r="374" spans="1:16" ht="25.5" x14ac:dyDescent="0.2">
      <c r="A374" s="36" t="s">
        <v>50</v>
      </c>
      <c r="E374" s="33" t="s">
        <v>525</v>
      </c>
    </row>
    <row r="375" spans="1:16" ht="51" x14ac:dyDescent="0.2">
      <c r="A375" s="35" t="s">
        <v>52</v>
      </c>
      <c r="E375" s="34" t="s">
        <v>795</v>
      </c>
    </row>
    <row r="376" spans="1:16" ht="25.5" x14ac:dyDescent="0.2">
      <c r="A376" t="s">
        <v>54</v>
      </c>
      <c r="E376" s="33" t="s">
        <v>129</v>
      </c>
    </row>
    <row r="377" spans="1:16" x14ac:dyDescent="0.2">
      <c r="A377" s="41" t="s">
        <v>45</v>
      </c>
      <c r="B377" s="42" t="s">
        <v>796</v>
      </c>
      <c r="C377" s="42" t="s">
        <v>528</v>
      </c>
      <c r="D377" s="41" t="s">
        <v>47</v>
      </c>
      <c r="E377" s="40" t="s">
        <v>529</v>
      </c>
      <c r="F377" s="39" t="s">
        <v>63</v>
      </c>
      <c r="G377" s="38">
        <v>11.57</v>
      </c>
      <c r="H377" s="37">
        <v>0</v>
      </c>
      <c r="I377" s="37">
        <f>ROUND(ROUND(H377,2)*ROUND(G377,3),2)</f>
        <v>0</v>
      </c>
      <c r="O377">
        <f>(I377*21)/100</f>
        <v>0</v>
      </c>
      <c r="P377" t="s">
        <v>23</v>
      </c>
    </row>
    <row r="378" spans="1:16" ht="63.75" x14ac:dyDescent="0.2">
      <c r="A378" s="36" t="s">
        <v>50</v>
      </c>
      <c r="E378" s="33" t="s">
        <v>797</v>
      </c>
    </row>
    <row r="379" spans="1:16" ht="51" x14ac:dyDescent="0.2">
      <c r="A379" s="35" t="s">
        <v>52</v>
      </c>
      <c r="E379" s="34" t="s">
        <v>798</v>
      </c>
    </row>
    <row r="380" spans="1:16" ht="89.25" x14ac:dyDescent="0.2">
      <c r="A380" t="s">
        <v>54</v>
      </c>
      <c r="E380" s="33" t="s">
        <v>799</v>
      </c>
    </row>
    <row r="381" spans="1:16" x14ac:dyDescent="0.2">
      <c r="A381" s="41" t="s">
        <v>45</v>
      </c>
      <c r="B381" s="42" t="s">
        <v>800</v>
      </c>
      <c r="C381" s="42" t="s">
        <v>801</v>
      </c>
      <c r="D381" s="41" t="s">
        <v>47</v>
      </c>
      <c r="E381" s="40" t="s">
        <v>802</v>
      </c>
      <c r="F381" s="39" t="s">
        <v>107</v>
      </c>
      <c r="G381" s="38">
        <v>2</v>
      </c>
      <c r="H381" s="37">
        <v>0</v>
      </c>
      <c r="I381" s="37">
        <f>ROUND(ROUND(H381,2)*ROUND(G381,3),2)</f>
        <v>0</v>
      </c>
      <c r="O381">
        <f>(I381*21)/100</f>
        <v>0</v>
      </c>
      <c r="P381" t="s">
        <v>23</v>
      </c>
    </row>
    <row r="382" spans="1:16" x14ac:dyDescent="0.2">
      <c r="A382" s="36" t="s">
        <v>50</v>
      </c>
      <c r="E382" s="33" t="s">
        <v>803</v>
      </c>
    </row>
    <row r="383" spans="1:16" ht="51" x14ac:dyDescent="0.2">
      <c r="A383" s="35" t="s">
        <v>52</v>
      </c>
      <c r="E383" s="34" t="s">
        <v>554</v>
      </c>
    </row>
    <row r="384" spans="1:16" x14ac:dyDescent="0.2">
      <c r="A384" t="s">
        <v>54</v>
      </c>
      <c r="E384" s="33" t="s">
        <v>804</v>
      </c>
    </row>
    <row r="385" spans="1:16" x14ac:dyDescent="0.2">
      <c r="A385" s="41" t="s">
        <v>45</v>
      </c>
      <c r="B385" s="42" t="s">
        <v>805</v>
      </c>
      <c r="C385" s="42" t="s">
        <v>806</v>
      </c>
      <c r="D385" s="41" t="s">
        <v>47</v>
      </c>
      <c r="E385" s="40" t="s">
        <v>807</v>
      </c>
      <c r="F385" s="39" t="s">
        <v>119</v>
      </c>
      <c r="G385" s="38">
        <v>17.7</v>
      </c>
      <c r="H385" s="37">
        <v>0</v>
      </c>
      <c r="I385" s="37">
        <f>ROUND(ROUND(H385,2)*ROUND(G385,3),2)</f>
        <v>0</v>
      </c>
      <c r="O385">
        <f>(I385*21)/100</f>
        <v>0</v>
      </c>
      <c r="P385" t="s">
        <v>23</v>
      </c>
    </row>
    <row r="386" spans="1:16" ht="63.75" x14ac:dyDescent="0.2">
      <c r="A386" s="36" t="s">
        <v>50</v>
      </c>
      <c r="E386" s="33" t="s">
        <v>808</v>
      </c>
    </row>
    <row r="387" spans="1:16" ht="51" x14ac:dyDescent="0.2">
      <c r="A387" s="35" t="s">
        <v>52</v>
      </c>
      <c r="E387" s="34" t="s">
        <v>809</v>
      </c>
    </row>
    <row r="388" spans="1:16" ht="25.5" x14ac:dyDescent="0.2">
      <c r="A388" t="s">
        <v>54</v>
      </c>
      <c r="E388" s="33" t="s">
        <v>810</v>
      </c>
    </row>
    <row r="389" spans="1:16" x14ac:dyDescent="0.2">
      <c r="A389" s="41" t="s">
        <v>45</v>
      </c>
      <c r="B389" s="42" t="s">
        <v>811</v>
      </c>
      <c r="C389" s="42" t="s">
        <v>812</v>
      </c>
      <c r="D389" s="41" t="s">
        <v>47</v>
      </c>
      <c r="E389" s="40" t="s">
        <v>813</v>
      </c>
      <c r="F389" s="39" t="s">
        <v>100</v>
      </c>
      <c r="G389" s="38">
        <v>127.5</v>
      </c>
      <c r="H389" s="37">
        <v>0</v>
      </c>
      <c r="I389" s="37">
        <f>ROUND(ROUND(H389,2)*ROUND(G389,3),2)</f>
        <v>0</v>
      </c>
      <c r="O389">
        <f>(I389*21)/100</f>
        <v>0</v>
      </c>
      <c r="P389" t="s">
        <v>23</v>
      </c>
    </row>
    <row r="390" spans="1:16" ht="38.25" x14ac:dyDescent="0.2">
      <c r="A390" s="36" t="s">
        <v>50</v>
      </c>
      <c r="E390" s="33" t="s">
        <v>814</v>
      </c>
    </row>
    <row r="391" spans="1:16" ht="51" x14ac:dyDescent="0.2">
      <c r="A391" s="35" t="s">
        <v>52</v>
      </c>
      <c r="E391" s="34" t="s">
        <v>815</v>
      </c>
    </row>
    <row r="392" spans="1:16" ht="25.5" x14ac:dyDescent="0.2">
      <c r="A392" t="s">
        <v>54</v>
      </c>
      <c r="E392" s="33" t="s">
        <v>816</v>
      </c>
    </row>
    <row r="393" spans="1:16" x14ac:dyDescent="0.2">
      <c r="A393" s="41" t="s">
        <v>45</v>
      </c>
      <c r="B393" s="42" t="s">
        <v>817</v>
      </c>
      <c r="C393" s="42" t="s">
        <v>818</v>
      </c>
      <c r="D393" s="41" t="s">
        <v>47</v>
      </c>
      <c r="E393" s="40" t="s">
        <v>492</v>
      </c>
      <c r="F393" s="39" t="s">
        <v>819</v>
      </c>
      <c r="G393" s="38">
        <v>2</v>
      </c>
      <c r="H393" s="37">
        <v>0</v>
      </c>
      <c r="I393" s="37">
        <f>ROUND(ROUND(H393,2)*ROUND(G393,3),2)</f>
        <v>0</v>
      </c>
      <c r="O393">
        <f>(I393*21)/100</f>
        <v>0</v>
      </c>
      <c r="P393" t="s">
        <v>23</v>
      </c>
    </row>
    <row r="394" spans="1:16" x14ac:dyDescent="0.2">
      <c r="A394" s="36" t="s">
        <v>50</v>
      </c>
      <c r="E394" s="33" t="s">
        <v>820</v>
      </c>
    </row>
    <row r="395" spans="1:16" ht="51" x14ac:dyDescent="0.2">
      <c r="A395" s="35" t="s">
        <v>52</v>
      </c>
      <c r="E395" s="34" t="s">
        <v>441</v>
      </c>
    </row>
    <row r="396" spans="1:16" ht="280.5" x14ac:dyDescent="0.2">
      <c r="A396" t="s">
        <v>54</v>
      </c>
      <c r="E396" s="33" t="s">
        <v>620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68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0+O8+O57+O70+O75+O128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73" t="s">
        <v>15</v>
      </c>
      <c r="D3" s="69"/>
      <c r="E3" s="10" t="s">
        <v>16</v>
      </c>
      <c r="F3" s="1"/>
      <c r="G3" s="8"/>
      <c r="H3" s="7" t="s">
        <v>821</v>
      </c>
      <c r="I3" s="32">
        <f>0+I8+I57+I70+I75+I128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74" t="s">
        <v>821</v>
      </c>
      <c r="D4" s="75"/>
      <c r="E4" s="13" t="s">
        <v>822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72" t="s">
        <v>26</v>
      </c>
      <c r="B5" s="72" t="s">
        <v>28</v>
      </c>
      <c r="C5" s="72" t="s">
        <v>30</v>
      </c>
      <c r="D5" s="72" t="s">
        <v>31</v>
      </c>
      <c r="E5" s="72" t="s">
        <v>32</v>
      </c>
      <c r="F5" s="72" t="s">
        <v>34</v>
      </c>
      <c r="G5" s="72" t="s">
        <v>36</v>
      </c>
      <c r="H5" s="72" t="s">
        <v>38</v>
      </c>
      <c r="I5" s="72"/>
      <c r="O5" t="s">
        <v>21</v>
      </c>
      <c r="P5" t="s">
        <v>23</v>
      </c>
    </row>
    <row r="6" spans="1:18" ht="12.75" customHeight="1" x14ac:dyDescent="0.2">
      <c r="A6" s="72"/>
      <c r="B6" s="72"/>
      <c r="C6" s="72"/>
      <c r="D6" s="72"/>
      <c r="E6" s="72"/>
      <c r="F6" s="72"/>
      <c r="G6" s="7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</f>
        <v>0</v>
      </c>
      <c r="R8">
        <f>0+O9+O13+O17+O21+O25+O29+O33+O37+O41+O45+O49+O53</f>
        <v>0</v>
      </c>
    </row>
    <row r="9" spans="1:18" ht="25.5" x14ac:dyDescent="0.2">
      <c r="A9" s="17" t="s">
        <v>45</v>
      </c>
      <c r="B9" s="21" t="s">
        <v>29</v>
      </c>
      <c r="C9" s="21" t="s">
        <v>823</v>
      </c>
      <c r="D9" s="17" t="s">
        <v>47</v>
      </c>
      <c r="E9" s="22" t="s">
        <v>824</v>
      </c>
      <c r="F9" s="23" t="s">
        <v>63</v>
      </c>
      <c r="G9" s="24">
        <v>525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ht="51" x14ac:dyDescent="0.2">
      <c r="A11" s="28" t="s">
        <v>52</v>
      </c>
      <c r="E11" s="29" t="s">
        <v>825</v>
      </c>
    </row>
    <row r="12" spans="1:18" ht="140.25" x14ac:dyDescent="0.2">
      <c r="A12" t="s">
        <v>54</v>
      </c>
      <c r="E12" s="27" t="s">
        <v>66</v>
      </c>
    </row>
    <row r="13" spans="1:18" ht="25.5" x14ac:dyDescent="0.2">
      <c r="A13" s="17" t="s">
        <v>45</v>
      </c>
      <c r="B13" s="21" t="s">
        <v>23</v>
      </c>
      <c r="C13" s="21" t="s">
        <v>826</v>
      </c>
      <c r="D13" s="17" t="s">
        <v>47</v>
      </c>
      <c r="E13" s="22" t="s">
        <v>827</v>
      </c>
      <c r="F13" s="23" t="s">
        <v>63</v>
      </c>
      <c r="G13" s="24">
        <v>279.88799999999998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ht="51" x14ac:dyDescent="0.2">
      <c r="A15" s="28" t="s">
        <v>52</v>
      </c>
      <c r="E15" s="29" t="s">
        <v>828</v>
      </c>
    </row>
    <row r="16" spans="1:18" ht="140.25" x14ac:dyDescent="0.2">
      <c r="A16" t="s">
        <v>54</v>
      </c>
      <c r="E16" s="27" t="s">
        <v>66</v>
      </c>
    </row>
    <row r="17" spans="1:16" ht="25.5" x14ac:dyDescent="0.2">
      <c r="A17" s="17" t="s">
        <v>45</v>
      </c>
      <c r="B17" s="21" t="s">
        <v>22</v>
      </c>
      <c r="C17" s="21" t="s">
        <v>829</v>
      </c>
      <c r="D17" s="17" t="s">
        <v>47</v>
      </c>
      <c r="E17" s="22" t="s">
        <v>830</v>
      </c>
      <c r="F17" s="23" t="s">
        <v>63</v>
      </c>
      <c r="G17" s="24">
        <v>1.2E-2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26" t="s">
        <v>50</v>
      </c>
      <c r="E18" s="27" t="s">
        <v>47</v>
      </c>
    </row>
    <row r="19" spans="1:16" ht="51" x14ac:dyDescent="0.2">
      <c r="A19" s="28" t="s">
        <v>52</v>
      </c>
      <c r="E19" s="29" t="s">
        <v>831</v>
      </c>
    </row>
    <row r="20" spans="1:16" ht="140.25" x14ac:dyDescent="0.2">
      <c r="A20" t="s">
        <v>54</v>
      </c>
      <c r="E20" s="27" t="s">
        <v>66</v>
      </c>
    </row>
    <row r="21" spans="1:16" ht="25.5" x14ac:dyDescent="0.2">
      <c r="A21" s="17" t="s">
        <v>45</v>
      </c>
      <c r="B21" s="21" t="s">
        <v>33</v>
      </c>
      <c r="C21" s="21" t="s">
        <v>832</v>
      </c>
      <c r="D21" s="17" t="s">
        <v>47</v>
      </c>
      <c r="E21" s="22" t="s">
        <v>833</v>
      </c>
      <c r="F21" s="23" t="s">
        <v>63</v>
      </c>
      <c r="G21" s="24">
        <v>4.9000000000000002E-2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26" t="s">
        <v>50</v>
      </c>
      <c r="E22" s="27" t="s">
        <v>47</v>
      </c>
    </row>
    <row r="23" spans="1:16" ht="51" x14ac:dyDescent="0.2">
      <c r="A23" s="28" t="s">
        <v>52</v>
      </c>
      <c r="E23" s="29" t="s">
        <v>834</v>
      </c>
    </row>
    <row r="24" spans="1:16" ht="140.25" x14ac:dyDescent="0.2">
      <c r="A24" t="s">
        <v>54</v>
      </c>
      <c r="E24" s="27" t="s">
        <v>66</v>
      </c>
    </row>
    <row r="25" spans="1:16" ht="25.5" x14ac:dyDescent="0.2">
      <c r="A25" s="17" t="s">
        <v>45</v>
      </c>
      <c r="B25" s="21" t="s">
        <v>35</v>
      </c>
      <c r="C25" s="21" t="s">
        <v>835</v>
      </c>
      <c r="D25" s="17" t="s">
        <v>47</v>
      </c>
      <c r="E25" s="22" t="s">
        <v>836</v>
      </c>
      <c r="F25" s="23" t="s">
        <v>63</v>
      </c>
      <c r="G25" s="24">
        <v>119.952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6" t="s">
        <v>50</v>
      </c>
      <c r="E26" s="27" t="s">
        <v>837</v>
      </c>
    </row>
    <row r="27" spans="1:16" ht="51" x14ac:dyDescent="0.2">
      <c r="A27" s="28" t="s">
        <v>52</v>
      </c>
      <c r="E27" s="29" t="s">
        <v>838</v>
      </c>
    </row>
    <row r="28" spans="1:16" ht="140.25" x14ac:dyDescent="0.2">
      <c r="A28" t="s">
        <v>54</v>
      </c>
      <c r="E28" s="27" t="s">
        <v>66</v>
      </c>
    </row>
    <row r="29" spans="1:16" ht="25.5" x14ac:dyDescent="0.2">
      <c r="A29" s="17" t="s">
        <v>45</v>
      </c>
      <c r="B29" s="21" t="s">
        <v>37</v>
      </c>
      <c r="C29" s="21" t="s">
        <v>839</v>
      </c>
      <c r="D29" s="17" t="s">
        <v>47</v>
      </c>
      <c r="E29" s="22" t="s">
        <v>840</v>
      </c>
      <c r="F29" s="23" t="s">
        <v>63</v>
      </c>
      <c r="G29" s="24">
        <v>12.8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6" t="s">
        <v>50</v>
      </c>
      <c r="E30" s="27" t="s">
        <v>47</v>
      </c>
    </row>
    <row r="31" spans="1:16" ht="51" x14ac:dyDescent="0.2">
      <c r="A31" s="28" t="s">
        <v>52</v>
      </c>
      <c r="E31" s="29" t="s">
        <v>841</v>
      </c>
    </row>
    <row r="32" spans="1:16" ht="140.25" x14ac:dyDescent="0.2">
      <c r="A32" t="s">
        <v>54</v>
      </c>
      <c r="E32" s="27" t="s">
        <v>66</v>
      </c>
    </row>
    <row r="33" spans="1:16" ht="25.5" x14ac:dyDescent="0.2">
      <c r="A33" s="17" t="s">
        <v>45</v>
      </c>
      <c r="B33" s="21" t="s">
        <v>73</v>
      </c>
      <c r="C33" s="21" t="s">
        <v>842</v>
      </c>
      <c r="D33" s="17" t="s">
        <v>47</v>
      </c>
      <c r="E33" s="22" t="s">
        <v>93</v>
      </c>
      <c r="F33" s="23" t="s">
        <v>63</v>
      </c>
      <c r="G33" s="24">
        <v>2.415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6" ht="25.5" x14ac:dyDescent="0.2">
      <c r="A34" s="26" t="s">
        <v>50</v>
      </c>
      <c r="E34" s="27" t="s">
        <v>843</v>
      </c>
    </row>
    <row r="35" spans="1:16" ht="51" x14ac:dyDescent="0.2">
      <c r="A35" s="28" t="s">
        <v>52</v>
      </c>
      <c r="E35" s="29" t="s">
        <v>844</v>
      </c>
    </row>
    <row r="36" spans="1:16" ht="140.25" x14ac:dyDescent="0.2">
      <c r="A36" t="s">
        <v>54</v>
      </c>
      <c r="E36" s="27" t="s">
        <v>66</v>
      </c>
    </row>
    <row r="37" spans="1:16" ht="25.5" x14ac:dyDescent="0.2">
      <c r="A37" s="17" t="s">
        <v>45</v>
      </c>
      <c r="B37" s="21" t="s">
        <v>78</v>
      </c>
      <c r="C37" s="21" t="s">
        <v>83</v>
      </c>
      <c r="D37" s="17" t="s">
        <v>47</v>
      </c>
      <c r="E37" s="22" t="s">
        <v>845</v>
      </c>
      <c r="F37" s="23" t="s">
        <v>63</v>
      </c>
      <c r="G37" s="24">
        <v>8.23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26" t="s">
        <v>50</v>
      </c>
      <c r="E38" s="27" t="s">
        <v>47</v>
      </c>
    </row>
    <row r="39" spans="1:16" ht="51" x14ac:dyDescent="0.2">
      <c r="A39" s="28" t="s">
        <v>52</v>
      </c>
      <c r="E39" s="29" t="s">
        <v>846</v>
      </c>
    </row>
    <row r="40" spans="1:16" ht="140.25" x14ac:dyDescent="0.2">
      <c r="A40" t="s">
        <v>54</v>
      </c>
      <c r="E40" s="27" t="s">
        <v>66</v>
      </c>
    </row>
    <row r="41" spans="1:16" x14ac:dyDescent="0.2">
      <c r="A41" s="17" t="s">
        <v>45</v>
      </c>
      <c r="B41" s="21" t="s">
        <v>40</v>
      </c>
      <c r="C41" s="21" t="s">
        <v>847</v>
      </c>
      <c r="D41" s="17" t="s">
        <v>47</v>
      </c>
      <c r="E41" s="22" t="s">
        <v>848</v>
      </c>
      <c r="F41" s="23" t="s">
        <v>819</v>
      </c>
      <c r="G41" s="24">
        <v>4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26" t="s">
        <v>50</v>
      </c>
      <c r="E42" s="27" t="s">
        <v>849</v>
      </c>
    </row>
    <row r="43" spans="1:16" ht="51" x14ac:dyDescent="0.2">
      <c r="A43" s="28" t="s">
        <v>52</v>
      </c>
      <c r="E43" s="29" t="s">
        <v>850</v>
      </c>
    </row>
    <row r="44" spans="1:16" x14ac:dyDescent="0.2">
      <c r="A44" t="s">
        <v>54</v>
      </c>
      <c r="E44" s="27" t="s">
        <v>55</v>
      </c>
    </row>
    <row r="45" spans="1:16" x14ac:dyDescent="0.2">
      <c r="A45" s="17" t="s">
        <v>45</v>
      </c>
      <c r="B45" s="21" t="s">
        <v>42</v>
      </c>
      <c r="C45" s="21" t="s">
        <v>851</v>
      </c>
      <c r="D45" s="17" t="s">
        <v>47</v>
      </c>
      <c r="E45" s="22" t="s">
        <v>852</v>
      </c>
      <c r="F45" s="23" t="s">
        <v>133</v>
      </c>
      <c r="G45" s="24">
        <v>30</v>
      </c>
      <c r="H45" s="25">
        <v>0</v>
      </c>
      <c r="I45" s="25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26" t="s">
        <v>50</v>
      </c>
      <c r="E46" s="27" t="s">
        <v>47</v>
      </c>
    </row>
    <row r="47" spans="1:16" ht="51" x14ac:dyDescent="0.2">
      <c r="A47" s="28" t="s">
        <v>52</v>
      </c>
      <c r="E47" s="29" t="s">
        <v>853</v>
      </c>
    </row>
    <row r="48" spans="1:16" ht="38.25" x14ac:dyDescent="0.2">
      <c r="A48" t="s">
        <v>54</v>
      </c>
      <c r="E48" s="27" t="s">
        <v>854</v>
      </c>
    </row>
    <row r="49" spans="1:18" x14ac:dyDescent="0.2">
      <c r="A49" s="17" t="s">
        <v>45</v>
      </c>
      <c r="B49" s="21" t="s">
        <v>91</v>
      </c>
      <c r="C49" s="21" t="s">
        <v>855</v>
      </c>
      <c r="D49" s="17" t="s">
        <v>47</v>
      </c>
      <c r="E49" s="22" t="s">
        <v>856</v>
      </c>
      <c r="F49" s="23" t="s">
        <v>857</v>
      </c>
      <c r="G49" s="24">
        <v>0.58399999999999996</v>
      </c>
      <c r="H49" s="25">
        <v>0</v>
      </c>
      <c r="I49" s="25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26" t="s">
        <v>50</v>
      </c>
      <c r="E50" s="27" t="s">
        <v>47</v>
      </c>
    </row>
    <row r="51" spans="1:18" ht="51" x14ac:dyDescent="0.2">
      <c r="A51" s="28" t="s">
        <v>52</v>
      </c>
      <c r="E51" s="29" t="s">
        <v>858</v>
      </c>
    </row>
    <row r="52" spans="1:18" x14ac:dyDescent="0.2">
      <c r="A52" t="s">
        <v>54</v>
      </c>
      <c r="E52" s="27" t="s">
        <v>55</v>
      </c>
    </row>
    <row r="53" spans="1:18" x14ac:dyDescent="0.2">
      <c r="A53" s="17" t="s">
        <v>45</v>
      </c>
      <c r="B53" s="21" t="s">
        <v>97</v>
      </c>
      <c r="C53" s="21" t="s">
        <v>859</v>
      </c>
      <c r="D53" s="17" t="s">
        <v>47</v>
      </c>
      <c r="E53" s="22" t="s">
        <v>860</v>
      </c>
      <c r="F53" s="23" t="s">
        <v>857</v>
      </c>
      <c r="G53" s="24">
        <v>0.58399999999999996</v>
      </c>
      <c r="H53" s="25">
        <v>0</v>
      </c>
      <c r="I53" s="25">
        <f>ROUND(ROUND(H53,2)*ROUND(G53,3),2)</f>
        <v>0</v>
      </c>
      <c r="O53">
        <f>(I53*21)/100</f>
        <v>0</v>
      </c>
      <c r="P53" t="s">
        <v>23</v>
      </c>
    </row>
    <row r="54" spans="1:18" x14ac:dyDescent="0.2">
      <c r="A54" s="26" t="s">
        <v>50</v>
      </c>
      <c r="E54" s="27" t="s">
        <v>47</v>
      </c>
    </row>
    <row r="55" spans="1:18" ht="51" x14ac:dyDescent="0.2">
      <c r="A55" s="28" t="s">
        <v>52</v>
      </c>
      <c r="E55" s="29" t="s">
        <v>858</v>
      </c>
    </row>
    <row r="56" spans="1:18" x14ac:dyDescent="0.2">
      <c r="A56" t="s">
        <v>54</v>
      </c>
      <c r="E56" s="27" t="s">
        <v>55</v>
      </c>
    </row>
    <row r="57" spans="1:18" ht="12.75" customHeight="1" x14ac:dyDescent="0.2">
      <c r="A57" s="5" t="s">
        <v>43</v>
      </c>
      <c r="B57" s="5"/>
      <c r="C57" s="30" t="s">
        <v>29</v>
      </c>
      <c r="D57" s="5"/>
      <c r="E57" s="19" t="s">
        <v>96</v>
      </c>
      <c r="F57" s="5"/>
      <c r="G57" s="5"/>
      <c r="H57" s="5"/>
      <c r="I57" s="31">
        <f>0+Q57</f>
        <v>0</v>
      </c>
      <c r="O57">
        <f>0+R57</f>
        <v>0</v>
      </c>
      <c r="Q57">
        <f>0+I58+I62+I66</f>
        <v>0</v>
      </c>
      <c r="R57">
        <f>0+O58+O62+O66</f>
        <v>0</v>
      </c>
    </row>
    <row r="58" spans="1:18" x14ac:dyDescent="0.2">
      <c r="A58" s="17" t="s">
        <v>45</v>
      </c>
      <c r="B58" s="21" t="s">
        <v>104</v>
      </c>
      <c r="C58" s="21" t="s">
        <v>861</v>
      </c>
      <c r="D58" s="17" t="s">
        <v>47</v>
      </c>
      <c r="E58" s="22" t="s">
        <v>862</v>
      </c>
      <c r="F58" s="23" t="s">
        <v>119</v>
      </c>
      <c r="G58" s="24">
        <v>249.63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26" t="s">
        <v>50</v>
      </c>
      <c r="E59" s="27" t="s">
        <v>863</v>
      </c>
    </row>
    <row r="60" spans="1:18" ht="51" x14ac:dyDescent="0.2">
      <c r="A60" s="28" t="s">
        <v>52</v>
      </c>
      <c r="E60" s="29" t="s">
        <v>864</v>
      </c>
    </row>
    <row r="61" spans="1:18" ht="369.75" x14ac:dyDescent="0.2">
      <c r="A61" t="s">
        <v>54</v>
      </c>
      <c r="E61" s="27" t="s">
        <v>865</v>
      </c>
    </row>
    <row r="62" spans="1:18" x14ac:dyDescent="0.2">
      <c r="A62" s="17" t="s">
        <v>45</v>
      </c>
      <c r="B62" s="21" t="s">
        <v>110</v>
      </c>
      <c r="C62" s="21" t="s">
        <v>866</v>
      </c>
      <c r="D62" s="17" t="s">
        <v>47</v>
      </c>
      <c r="E62" s="22" t="s">
        <v>867</v>
      </c>
      <c r="F62" s="23" t="s">
        <v>152</v>
      </c>
      <c r="G62" s="24">
        <v>7500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26" t="s">
        <v>50</v>
      </c>
      <c r="E63" s="27" t="s">
        <v>47</v>
      </c>
    </row>
    <row r="64" spans="1:18" ht="51" x14ac:dyDescent="0.2">
      <c r="A64" s="28" t="s">
        <v>52</v>
      </c>
      <c r="E64" s="29" t="s">
        <v>868</v>
      </c>
    </row>
    <row r="65" spans="1:18" ht="25.5" x14ac:dyDescent="0.2">
      <c r="A65" t="s">
        <v>54</v>
      </c>
      <c r="E65" s="27" t="s">
        <v>155</v>
      </c>
    </row>
    <row r="66" spans="1:18" x14ac:dyDescent="0.2">
      <c r="A66" s="17" t="s">
        <v>45</v>
      </c>
      <c r="B66" s="21" t="s">
        <v>116</v>
      </c>
      <c r="C66" s="21" t="s">
        <v>869</v>
      </c>
      <c r="D66" s="17" t="s">
        <v>47</v>
      </c>
      <c r="E66" s="22" t="s">
        <v>870</v>
      </c>
      <c r="F66" s="23" t="s">
        <v>100</v>
      </c>
      <c r="G66" s="24">
        <v>666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26" t="s">
        <v>50</v>
      </c>
      <c r="E67" s="27" t="s">
        <v>871</v>
      </c>
    </row>
    <row r="68" spans="1:18" ht="51" x14ac:dyDescent="0.2">
      <c r="A68" s="28" t="s">
        <v>52</v>
      </c>
      <c r="E68" s="29" t="s">
        <v>872</v>
      </c>
    </row>
    <row r="69" spans="1:18" ht="25.5" x14ac:dyDescent="0.2">
      <c r="A69" t="s">
        <v>54</v>
      </c>
      <c r="E69" s="27" t="s">
        <v>183</v>
      </c>
    </row>
    <row r="70" spans="1:18" ht="12.75" customHeight="1" x14ac:dyDescent="0.2">
      <c r="A70" s="5" t="s">
        <v>43</v>
      </c>
      <c r="B70" s="5"/>
      <c r="C70" s="30" t="s">
        <v>22</v>
      </c>
      <c r="D70" s="5"/>
      <c r="E70" s="19" t="s">
        <v>257</v>
      </c>
      <c r="F70" s="5"/>
      <c r="G70" s="5"/>
      <c r="H70" s="5"/>
      <c r="I70" s="31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17" t="s">
        <v>45</v>
      </c>
      <c r="B71" s="21" t="s">
        <v>123</v>
      </c>
      <c r="C71" s="21" t="s">
        <v>873</v>
      </c>
      <c r="D71" s="17" t="s">
        <v>47</v>
      </c>
      <c r="E71" s="22" t="s">
        <v>874</v>
      </c>
      <c r="F71" s="23" t="s">
        <v>119</v>
      </c>
      <c r="G71" s="24">
        <v>10.56</v>
      </c>
      <c r="H71" s="25">
        <v>0</v>
      </c>
      <c r="I71" s="25">
        <f>ROUND(ROUND(H71,2)*ROUND(G71,3),2)</f>
        <v>0</v>
      </c>
      <c r="O71">
        <f>(I71*21)/100</f>
        <v>0</v>
      </c>
      <c r="P71" t="s">
        <v>23</v>
      </c>
    </row>
    <row r="72" spans="1:18" ht="25.5" x14ac:dyDescent="0.2">
      <c r="A72" s="26" t="s">
        <v>50</v>
      </c>
      <c r="E72" s="27" t="s">
        <v>875</v>
      </c>
    </row>
    <row r="73" spans="1:18" ht="51" x14ac:dyDescent="0.2">
      <c r="A73" s="28" t="s">
        <v>52</v>
      </c>
      <c r="E73" s="29" t="s">
        <v>876</v>
      </c>
    </row>
    <row r="74" spans="1:18" ht="165.75" x14ac:dyDescent="0.2">
      <c r="A74" t="s">
        <v>54</v>
      </c>
      <c r="E74" s="27" t="s">
        <v>877</v>
      </c>
    </row>
    <row r="75" spans="1:18" ht="12.75" customHeight="1" x14ac:dyDescent="0.2">
      <c r="A75" s="5" t="s">
        <v>43</v>
      </c>
      <c r="B75" s="5"/>
      <c r="C75" s="30" t="s">
        <v>35</v>
      </c>
      <c r="D75" s="5"/>
      <c r="E75" s="19" t="s">
        <v>353</v>
      </c>
      <c r="F75" s="5"/>
      <c r="G75" s="5"/>
      <c r="H75" s="5"/>
      <c r="I75" s="31">
        <f>0+Q75</f>
        <v>0</v>
      </c>
      <c r="O75">
        <f>0+R75</f>
        <v>0</v>
      </c>
      <c r="Q75">
        <f>0+I76+I80+I84+I88+I92+I96+I100+I104+I108+I112+I116+I120+I124</f>
        <v>0</v>
      </c>
      <c r="R75">
        <f>0+O76+O80+O84+O88+O92+O96+O100+O104+O108+O112+O116+O120+O124</f>
        <v>0</v>
      </c>
    </row>
    <row r="76" spans="1:18" ht="25.5" x14ac:dyDescent="0.2">
      <c r="A76" s="17" t="s">
        <v>45</v>
      </c>
      <c r="B76" s="21" t="s">
        <v>130</v>
      </c>
      <c r="C76" s="21" t="s">
        <v>355</v>
      </c>
      <c r="D76" s="17" t="s">
        <v>47</v>
      </c>
      <c r="E76" s="22" t="s">
        <v>356</v>
      </c>
      <c r="F76" s="23" t="s">
        <v>119</v>
      </c>
      <c r="G76" s="24">
        <v>186</v>
      </c>
      <c r="H76" s="25">
        <v>0</v>
      </c>
      <c r="I76" s="25">
        <f>ROUND(ROUND(H76,2)*ROUND(G76,3),2)</f>
        <v>0</v>
      </c>
      <c r="O76">
        <f>(I76*21)/100</f>
        <v>0</v>
      </c>
      <c r="P76" t="s">
        <v>23</v>
      </c>
    </row>
    <row r="77" spans="1:18" x14ac:dyDescent="0.2">
      <c r="A77" s="26" t="s">
        <v>50</v>
      </c>
      <c r="E77" s="27" t="s">
        <v>878</v>
      </c>
    </row>
    <row r="78" spans="1:18" ht="51" x14ac:dyDescent="0.2">
      <c r="A78" s="28" t="s">
        <v>52</v>
      </c>
      <c r="E78" s="29" t="s">
        <v>879</v>
      </c>
    </row>
    <row r="79" spans="1:18" ht="280.5" x14ac:dyDescent="0.2">
      <c r="A79" t="s">
        <v>54</v>
      </c>
      <c r="E79" s="27" t="s">
        <v>359</v>
      </c>
    </row>
    <row r="80" spans="1:18" x14ac:dyDescent="0.2">
      <c r="A80" s="17" t="s">
        <v>45</v>
      </c>
      <c r="B80" s="21" t="s">
        <v>137</v>
      </c>
      <c r="C80" s="21" t="s">
        <v>880</v>
      </c>
      <c r="D80" s="17" t="s">
        <v>47</v>
      </c>
      <c r="E80" s="22" t="s">
        <v>881</v>
      </c>
      <c r="F80" s="23" t="s">
        <v>119</v>
      </c>
      <c r="G80" s="24">
        <v>203.87</v>
      </c>
      <c r="H80" s="25">
        <v>0</v>
      </c>
      <c r="I80" s="25">
        <f>ROUND(ROUND(H80,2)*ROUND(G80,3),2)</f>
        <v>0</v>
      </c>
      <c r="O80">
        <f>(I80*21)/100</f>
        <v>0</v>
      </c>
      <c r="P80" t="s">
        <v>23</v>
      </c>
    </row>
    <row r="81" spans="1:16" x14ac:dyDescent="0.2">
      <c r="A81" s="26" t="s">
        <v>50</v>
      </c>
      <c r="E81" s="27" t="s">
        <v>47</v>
      </c>
    </row>
    <row r="82" spans="1:16" ht="51" x14ac:dyDescent="0.2">
      <c r="A82" s="28" t="s">
        <v>52</v>
      </c>
      <c r="E82" s="29" t="s">
        <v>882</v>
      </c>
    </row>
    <row r="83" spans="1:16" ht="89.25" x14ac:dyDescent="0.2">
      <c r="A83" t="s">
        <v>54</v>
      </c>
      <c r="E83" s="27" t="s">
        <v>883</v>
      </c>
    </row>
    <row r="84" spans="1:16" x14ac:dyDescent="0.2">
      <c r="A84" s="17" t="s">
        <v>45</v>
      </c>
      <c r="B84" s="21" t="s">
        <v>143</v>
      </c>
      <c r="C84" s="21" t="s">
        <v>884</v>
      </c>
      <c r="D84" s="17" t="s">
        <v>47</v>
      </c>
      <c r="E84" s="22" t="s">
        <v>885</v>
      </c>
      <c r="F84" s="23" t="s">
        <v>119</v>
      </c>
      <c r="G84" s="24">
        <v>136.78899999999999</v>
      </c>
      <c r="H84" s="25">
        <v>0</v>
      </c>
      <c r="I84" s="25">
        <f>ROUND(ROUND(H84,2)*ROUND(G84,3),2)</f>
        <v>0</v>
      </c>
      <c r="O84">
        <f>(I84*21)/100</f>
        <v>0</v>
      </c>
      <c r="P84" t="s">
        <v>23</v>
      </c>
    </row>
    <row r="85" spans="1:16" x14ac:dyDescent="0.2">
      <c r="A85" s="26" t="s">
        <v>50</v>
      </c>
      <c r="E85" s="27" t="s">
        <v>47</v>
      </c>
    </row>
    <row r="86" spans="1:16" ht="51" x14ac:dyDescent="0.2">
      <c r="A86" s="28" t="s">
        <v>52</v>
      </c>
      <c r="E86" s="29" t="s">
        <v>886</v>
      </c>
    </row>
    <row r="87" spans="1:16" ht="89.25" x14ac:dyDescent="0.2">
      <c r="A87" t="s">
        <v>54</v>
      </c>
      <c r="E87" s="27" t="s">
        <v>883</v>
      </c>
    </row>
    <row r="88" spans="1:16" x14ac:dyDescent="0.2">
      <c r="A88" s="17" t="s">
        <v>45</v>
      </c>
      <c r="B88" s="21" t="s">
        <v>149</v>
      </c>
      <c r="C88" s="21" t="s">
        <v>887</v>
      </c>
      <c r="D88" s="17" t="s">
        <v>47</v>
      </c>
      <c r="E88" s="22" t="s">
        <v>888</v>
      </c>
      <c r="F88" s="23" t="s">
        <v>229</v>
      </c>
      <c r="G88" s="24">
        <v>50</v>
      </c>
      <c r="H88" s="25">
        <v>0</v>
      </c>
      <c r="I88" s="25">
        <f>ROUND(ROUND(H88,2)*ROUND(G88,3),2)</f>
        <v>0</v>
      </c>
      <c r="O88">
        <f>(I88*21)/100</f>
        <v>0</v>
      </c>
      <c r="P88" t="s">
        <v>23</v>
      </c>
    </row>
    <row r="89" spans="1:16" x14ac:dyDescent="0.2">
      <c r="A89" s="26" t="s">
        <v>50</v>
      </c>
      <c r="E89" s="27" t="s">
        <v>889</v>
      </c>
    </row>
    <row r="90" spans="1:16" ht="51" x14ac:dyDescent="0.2">
      <c r="A90" s="28" t="s">
        <v>52</v>
      </c>
      <c r="E90" s="29" t="s">
        <v>890</v>
      </c>
    </row>
    <row r="91" spans="1:16" ht="178.5" x14ac:dyDescent="0.2">
      <c r="A91" t="s">
        <v>54</v>
      </c>
      <c r="E91" s="27" t="s">
        <v>891</v>
      </c>
    </row>
    <row r="92" spans="1:16" ht="25.5" x14ac:dyDescent="0.2">
      <c r="A92" s="17" t="s">
        <v>45</v>
      </c>
      <c r="B92" s="21" t="s">
        <v>156</v>
      </c>
      <c r="C92" s="21" t="s">
        <v>892</v>
      </c>
      <c r="D92" s="17" t="s">
        <v>47</v>
      </c>
      <c r="E92" s="22" t="s">
        <v>893</v>
      </c>
      <c r="F92" s="23" t="s">
        <v>229</v>
      </c>
      <c r="G92" s="24">
        <v>442.4</v>
      </c>
      <c r="H92" s="25">
        <v>0</v>
      </c>
      <c r="I92" s="25">
        <f>ROUND(ROUND(H92,2)*ROUND(G92,3),2)</f>
        <v>0</v>
      </c>
      <c r="O92">
        <f>(I92*21)/100</f>
        <v>0</v>
      </c>
      <c r="P92" t="s">
        <v>23</v>
      </c>
    </row>
    <row r="93" spans="1:16" x14ac:dyDescent="0.2">
      <c r="A93" s="26" t="s">
        <v>50</v>
      </c>
      <c r="E93" s="27" t="s">
        <v>47</v>
      </c>
    </row>
    <row r="94" spans="1:16" ht="51" x14ac:dyDescent="0.2">
      <c r="A94" s="28" t="s">
        <v>52</v>
      </c>
      <c r="E94" s="29" t="s">
        <v>894</v>
      </c>
    </row>
    <row r="95" spans="1:16" ht="114.75" x14ac:dyDescent="0.2">
      <c r="A95" t="s">
        <v>54</v>
      </c>
      <c r="E95" s="27" t="s">
        <v>895</v>
      </c>
    </row>
    <row r="96" spans="1:16" ht="25.5" x14ac:dyDescent="0.2">
      <c r="A96" s="17" t="s">
        <v>45</v>
      </c>
      <c r="B96" s="21" t="s">
        <v>161</v>
      </c>
      <c r="C96" s="21" t="s">
        <v>896</v>
      </c>
      <c r="D96" s="17" t="s">
        <v>47</v>
      </c>
      <c r="E96" s="22" t="s">
        <v>897</v>
      </c>
      <c r="F96" s="23" t="s">
        <v>229</v>
      </c>
      <c r="G96" s="24">
        <v>586</v>
      </c>
      <c r="H96" s="25">
        <v>0</v>
      </c>
      <c r="I96" s="25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26" t="s">
        <v>50</v>
      </c>
      <c r="E97" s="27" t="s">
        <v>47</v>
      </c>
    </row>
    <row r="98" spans="1:16" ht="51" x14ac:dyDescent="0.2">
      <c r="A98" s="28" t="s">
        <v>52</v>
      </c>
      <c r="E98" s="29" t="s">
        <v>898</v>
      </c>
    </row>
    <row r="99" spans="1:16" ht="114.75" x14ac:dyDescent="0.2">
      <c r="A99" t="s">
        <v>54</v>
      </c>
      <c r="E99" s="27" t="s">
        <v>895</v>
      </c>
    </row>
    <row r="100" spans="1:16" x14ac:dyDescent="0.2">
      <c r="A100" s="17" t="s">
        <v>45</v>
      </c>
      <c r="B100" s="21" t="s">
        <v>166</v>
      </c>
      <c r="C100" s="21" t="s">
        <v>899</v>
      </c>
      <c r="D100" s="17" t="s">
        <v>47</v>
      </c>
      <c r="E100" s="22" t="s">
        <v>900</v>
      </c>
      <c r="F100" s="23" t="s">
        <v>107</v>
      </c>
      <c r="G100" s="24">
        <v>54</v>
      </c>
      <c r="H100" s="25">
        <v>0</v>
      </c>
      <c r="I100" s="25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26" t="s">
        <v>50</v>
      </c>
      <c r="E101" s="27" t="s">
        <v>901</v>
      </c>
    </row>
    <row r="102" spans="1:16" ht="51" x14ac:dyDescent="0.2">
      <c r="A102" s="28" t="s">
        <v>52</v>
      </c>
      <c r="E102" s="29" t="s">
        <v>902</v>
      </c>
    </row>
    <row r="103" spans="1:16" ht="89.25" x14ac:dyDescent="0.2">
      <c r="A103" t="s">
        <v>54</v>
      </c>
      <c r="E103" s="27" t="s">
        <v>903</v>
      </c>
    </row>
    <row r="104" spans="1:16" x14ac:dyDescent="0.2">
      <c r="A104" s="17" t="s">
        <v>45</v>
      </c>
      <c r="B104" s="21" t="s">
        <v>172</v>
      </c>
      <c r="C104" s="21" t="s">
        <v>904</v>
      </c>
      <c r="D104" s="17" t="s">
        <v>47</v>
      </c>
      <c r="E104" s="22" t="s">
        <v>905</v>
      </c>
      <c r="F104" s="23" t="s">
        <v>107</v>
      </c>
      <c r="G104" s="24">
        <v>106</v>
      </c>
      <c r="H104" s="25">
        <v>0</v>
      </c>
      <c r="I104" s="25">
        <f>ROUND(ROUND(H104,2)*ROUND(G104,3),2)</f>
        <v>0</v>
      </c>
      <c r="O104">
        <f>(I104*21)/100</f>
        <v>0</v>
      </c>
      <c r="P104" t="s">
        <v>23</v>
      </c>
    </row>
    <row r="105" spans="1:16" ht="25.5" x14ac:dyDescent="0.2">
      <c r="A105" s="26" t="s">
        <v>50</v>
      </c>
      <c r="E105" s="27" t="s">
        <v>906</v>
      </c>
    </row>
    <row r="106" spans="1:16" ht="51" x14ac:dyDescent="0.2">
      <c r="A106" s="28" t="s">
        <v>52</v>
      </c>
      <c r="E106" s="29" t="s">
        <v>907</v>
      </c>
    </row>
    <row r="107" spans="1:16" ht="89.25" x14ac:dyDescent="0.2">
      <c r="A107" t="s">
        <v>54</v>
      </c>
      <c r="E107" s="27" t="s">
        <v>903</v>
      </c>
    </row>
    <row r="108" spans="1:16" ht="25.5" x14ac:dyDescent="0.2">
      <c r="A108" s="17" t="s">
        <v>45</v>
      </c>
      <c r="B108" s="21" t="s">
        <v>178</v>
      </c>
      <c r="C108" s="21" t="s">
        <v>908</v>
      </c>
      <c r="D108" s="17" t="s">
        <v>47</v>
      </c>
      <c r="E108" s="22" t="s">
        <v>909</v>
      </c>
      <c r="F108" s="23" t="s">
        <v>107</v>
      </c>
      <c r="G108" s="24">
        <v>42</v>
      </c>
      <c r="H108" s="25">
        <v>0</v>
      </c>
      <c r="I108" s="25">
        <f>ROUND(ROUND(H108,2)*ROUND(G108,3),2)</f>
        <v>0</v>
      </c>
      <c r="O108">
        <f>(I108*21)/100</f>
        <v>0</v>
      </c>
      <c r="P108" t="s">
        <v>23</v>
      </c>
    </row>
    <row r="109" spans="1:16" ht="25.5" x14ac:dyDescent="0.2">
      <c r="A109" s="26" t="s">
        <v>50</v>
      </c>
      <c r="E109" s="27" t="s">
        <v>910</v>
      </c>
    </row>
    <row r="110" spans="1:16" ht="51" x14ac:dyDescent="0.2">
      <c r="A110" s="28" t="s">
        <v>52</v>
      </c>
      <c r="E110" s="29" t="s">
        <v>911</v>
      </c>
    </row>
    <row r="111" spans="1:16" ht="153" x14ac:dyDescent="0.2">
      <c r="A111" t="s">
        <v>54</v>
      </c>
      <c r="E111" s="27" t="s">
        <v>912</v>
      </c>
    </row>
    <row r="112" spans="1:16" x14ac:dyDescent="0.2">
      <c r="A112" s="17" t="s">
        <v>45</v>
      </c>
      <c r="B112" s="21" t="s">
        <v>184</v>
      </c>
      <c r="C112" s="21" t="s">
        <v>913</v>
      </c>
      <c r="D112" s="17" t="s">
        <v>47</v>
      </c>
      <c r="E112" s="22" t="s">
        <v>914</v>
      </c>
      <c r="F112" s="23" t="s">
        <v>229</v>
      </c>
      <c r="G112" s="24">
        <v>70</v>
      </c>
      <c r="H112" s="25">
        <v>0</v>
      </c>
      <c r="I112" s="25">
        <f>ROUND(ROUND(H112,2)*ROUND(G112,3),2)</f>
        <v>0</v>
      </c>
      <c r="O112">
        <f>(I112*21)/100</f>
        <v>0</v>
      </c>
      <c r="P112" t="s">
        <v>23</v>
      </c>
    </row>
    <row r="113" spans="1:18" x14ac:dyDescent="0.2">
      <c r="A113" s="26" t="s">
        <v>50</v>
      </c>
      <c r="E113" s="27" t="s">
        <v>47</v>
      </c>
    </row>
    <row r="114" spans="1:18" ht="51" x14ac:dyDescent="0.2">
      <c r="A114" s="28" t="s">
        <v>52</v>
      </c>
      <c r="E114" s="29" t="s">
        <v>915</v>
      </c>
    </row>
    <row r="115" spans="1:18" ht="89.25" x14ac:dyDescent="0.2">
      <c r="A115" t="s">
        <v>54</v>
      </c>
      <c r="E115" s="27" t="s">
        <v>916</v>
      </c>
    </row>
    <row r="116" spans="1:18" x14ac:dyDescent="0.2">
      <c r="A116" s="17" t="s">
        <v>45</v>
      </c>
      <c r="B116" s="21" t="s">
        <v>188</v>
      </c>
      <c r="C116" s="21" t="s">
        <v>917</v>
      </c>
      <c r="D116" s="17" t="s">
        <v>47</v>
      </c>
      <c r="E116" s="22" t="s">
        <v>918</v>
      </c>
      <c r="F116" s="23" t="s">
        <v>229</v>
      </c>
      <c r="G116" s="24">
        <v>129.30000000000001</v>
      </c>
      <c r="H116" s="25">
        <v>0</v>
      </c>
      <c r="I116" s="25">
        <f>ROUND(ROUND(H116,2)*ROUND(G116,3),2)</f>
        <v>0</v>
      </c>
      <c r="O116">
        <f>(I116*21)/100</f>
        <v>0</v>
      </c>
      <c r="P116" t="s">
        <v>23</v>
      </c>
    </row>
    <row r="117" spans="1:18" ht="38.25" x14ac:dyDescent="0.2">
      <c r="A117" s="26" t="s">
        <v>50</v>
      </c>
      <c r="E117" s="27" t="s">
        <v>919</v>
      </c>
    </row>
    <row r="118" spans="1:18" ht="51" x14ac:dyDescent="0.2">
      <c r="A118" s="28" t="s">
        <v>52</v>
      </c>
      <c r="E118" s="29" t="s">
        <v>920</v>
      </c>
    </row>
    <row r="119" spans="1:18" ht="153" x14ac:dyDescent="0.2">
      <c r="A119" t="s">
        <v>54</v>
      </c>
      <c r="E119" s="27" t="s">
        <v>921</v>
      </c>
    </row>
    <row r="120" spans="1:18" x14ac:dyDescent="0.2">
      <c r="A120" s="17" t="s">
        <v>45</v>
      </c>
      <c r="B120" s="21" t="s">
        <v>193</v>
      </c>
      <c r="C120" s="21" t="s">
        <v>922</v>
      </c>
      <c r="D120" s="17" t="s">
        <v>47</v>
      </c>
      <c r="E120" s="22" t="s">
        <v>923</v>
      </c>
      <c r="F120" s="23" t="s">
        <v>107</v>
      </c>
      <c r="G120" s="24">
        <v>4</v>
      </c>
      <c r="H120" s="25">
        <v>0</v>
      </c>
      <c r="I120" s="25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26" t="s">
        <v>50</v>
      </c>
      <c r="E121" s="27" t="s">
        <v>924</v>
      </c>
    </row>
    <row r="122" spans="1:18" ht="51" x14ac:dyDescent="0.2">
      <c r="A122" s="28" t="s">
        <v>52</v>
      </c>
      <c r="E122" s="29" t="s">
        <v>850</v>
      </c>
    </row>
    <row r="123" spans="1:18" ht="293.25" x14ac:dyDescent="0.2">
      <c r="A123" t="s">
        <v>54</v>
      </c>
      <c r="E123" s="27" t="s">
        <v>925</v>
      </c>
    </row>
    <row r="124" spans="1:18" ht="25.5" x14ac:dyDescent="0.2">
      <c r="A124" s="17" t="s">
        <v>45</v>
      </c>
      <c r="B124" s="21" t="s">
        <v>198</v>
      </c>
      <c r="C124" s="21" t="s">
        <v>926</v>
      </c>
      <c r="D124" s="17" t="s">
        <v>47</v>
      </c>
      <c r="E124" s="22" t="s">
        <v>927</v>
      </c>
      <c r="F124" s="23" t="s">
        <v>229</v>
      </c>
      <c r="G124" s="24">
        <v>25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26" t="s">
        <v>50</v>
      </c>
      <c r="E125" s="27" t="s">
        <v>47</v>
      </c>
    </row>
    <row r="126" spans="1:18" ht="51" x14ac:dyDescent="0.2">
      <c r="A126" s="28" t="s">
        <v>52</v>
      </c>
      <c r="E126" s="29" t="s">
        <v>928</v>
      </c>
    </row>
    <row r="127" spans="1:18" ht="306" x14ac:dyDescent="0.2">
      <c r="A127" t="s">
        <v>54</v>
      </c>
      <c r="E127" s="27" t="s">
        <v>929</v>
      </c>
    </row>
    <row r="128" spans="1:18" ht="12.75" customHeight="1" x14ac:dyDescent="0.2">
      <c r="A128" s="5" t="s">
        <v>43</v>
      </c>
      <c r="B128" s="5"/>
      <c r="C128" s="30" t="s">
        <v>40</v>
      </c>
      <c r="D128" s="5"/>
      <c r="E128" s="19" t="s">
        <v>436</v>
      </c>
      <c r="F128" s="5"/>
      <c r="G128" s="5"/>
      <c r="H128" s="5"/>
      <c r="I128" s="31">
        <f>0+Q128</f>
        <v>0</v>
      </c>
      <c r="O128">
        <f>0+R128</f>
        <v>0</v>
      </c>
      <c r="Q128">
        <f>0+I129+I133+I137+I141+I145+I149+I153+I157+I161+I165</f>
        <v>0</v>
      </c>
      <c r="R128">
        <f>0+O129+O133+O137+O141+O145+O149+O153+O157+O161+O165</f>
        <v>0</v>
      </c>
    </row>
    <row r="129" spans="1:16" ht="25.5" x14ac:dyDescent="0.2">
      <c r="A129" s="17" t="s">
        <v>45</v>
      </c>
      <c r="B129" s="21" t="s">
        <v>203</v>
      </c>
      <c r="C129" s="21" t="s">
        <v>930</v>
      </c>
      <c r="D129" s="17" t="s">
        <v>47</v>
      </c>
      <c r="E129" s="22" t="s">
        <v>931</v>
      </c>
      <c r="F129" s="23" t="s">
        <v>100</v>
      </c>
      <c r="G129" s="24">
        <v>3.6</v>
      </c>
      <c r="H129" s="25">
        <v>0</v>
      </c>
      <c r="I129" s="25">
        <f>ROUND(ROUND(H129,2)*ROUND(G129,3),2)</f>
        <v>0</v>
      </c>
      <c r="O129">
        <f>(I129*21)/100</f>
        <v>0</v>
      </c>
      <c r="P129" t="s">
        <v>23</v>
      </c>
    </row>
    <row r="130" spans="1:16" x14ac:dyDescent="0.2">
      <c r="A130" s="26" t="s">
        <v>50</v>
      </c>
      <c r="E130" s="27" t="s">
        <v>47</v>
      </c>
    </row>
    <row r="131" spans="1:16" ht="51" x14ac:dyDescent="0.2">
      <c r="A131" s="28" t="s">
        <v>52</v>
      </c>
      <c r="E131" s="29" t="s">
        <v>932</v>
      </c>
    </row>
    <row r="132" spans="1:16" ht="114.75" x14ac:dyDescent="0.2">
      <c r="A132" t="s">
        <v>54</v>
      </c>
      <c r="E132" s="27" t="s">
        <v>933</v>
      </c>
    </row>
    <row r="133" spans="1:16" x14ac:dyDescent="0.2">
      <c r="A133" s="17" t="s">
        <v>45</v>
      </c>
      <c r="B133" s="21" t="s">
        <v>208</v>
      </c>
      <c r="C133" s="21" t="s">
        <v>934</v>
      </c>
      <c r="D133" s="17" t="s">
        <v>47</v>
      </c>
      <c r="E133" s="22" t="s">
        <v>935</v>
      </c>
      <c r="F133" s="23" t="s">
        <v>107</v>
      </c>
      <c r="G133" s="24">
        <v>8</v>
      </c>
      <c r="H133" s="25">
        <v>0</v>
      </c>
      <c r="I133" s="25">
        <f>ROUND(ROUND(H133,2)*ROUND(G133,3),2)</f>
        <v>0</v>
      </c>
      <c r="O133">
        <f>(I133*21)/100</f>
        <v>0</v>
      </c>
      <c r="P133" t="s">
        <v>23</v>
      </c>
    </row>
    <row r="134" spans="1:16" x14ac:dyDescent="0.2">
      <c r="A134" s="26" t="s">
        <v>50</v>
      </c>
      <c r="E134" s="27" t="s">
        <v>47</v>
      </c>
    </row>
    <row r="135" spans="1:16" ht="51" x14ac:dyDescent="0.2">
      <c r="A135" s="28" t="s">
        <v>52</v>
      </c>
      <c r="E135" s="29" t="s">
        <v>936</v>
      </c>
    </row>
    <row r="136" spans="1:16" ht="165.75" x14ac:dyDescent="0.2">
      <c r="A136" t="s">
        <v>54</v>
      </c>
      <c r="E136" s="27" t="s">
        <v>937</v>
      </c>
    </row>
    <row r="137" spans="1:16" ht="25.5" x14ac:dyDescent="0.2">
      <c r="A137" s="17" t="s">
        <v>45</v>
      </c>
      <c r="B137" s="21" t="s">
        <v>215</v>
      </c>
      <c r="C137" s="21" t="s">
        <v>938</v>
      </c>
      <c r="D137" s="17" t="s">
        <v>47</v>
      </c>
      <c r="E137" s="22" t="s">
        <v>939</v>
      </c>
      <c r="F137" s="23" t="s">
        <v>229</v>
      </c>
      <c r="G137" s="24">
        <v>24</v>
      </c>
      <c r="H137" s="25">
        <v>0</v>
      </c>
      <c r="I137" s="25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26" t="s">
        <v>50</v>
      </c>
      <c r="E138" s="27" t="s">
        <v>47</v>
      </c>
    </row>
    <row r="139" spans="1:16" ht="51" x14ac:dyDescent="0.2">
      <c r="A139" s="28" t="s">
        <v>52</v>
      </c>
      <c r="E139" s="29" t="s">
        <v>940</v>
      </c>
    </row>
    <row r="140" spans="1:16" ht="89.25" x14ac:dyDescent="0.2">
      <c r="A140" t="s">
        <v>54</v>
      </c>
      <c r="E140" s="27" t="s">
        <v>941</v>
      </c>
    </row>
    <row r="141" spans="1:16" x14ac:dyDescent="0.2">
      <c r="A141" s="17" t="s">
        <v>45</v>
      </c>
      <c r="B141" s="21" t="s">
        <v>220</v>
      </c>
      <c r="C141" s="21" t="s">
        <v>942</v>
      </c>
      <c r="D141" s="17" t="s">
        <v>47</v>
      </c>
      <c r="E141" s="22" t="s">
        <v>943</v>
      </c>
      <c r="F141" s="23" t="s">
        <v>119</v>
      </c>
      <c r="G141" s="24">
        <v>190.4</v>
      </c>
      <c r="H141" s="25">
        <v>0</v>
      </c>
      <c r="I141" s="25">
        <f>ROUND(ROUND(H141,2)*ROUND(G141,3),2)</f>
        <v>0</v>
      </c>
      <c r="O141">
        <f>(I141*21)/100</f>
        <v>0</v>
      </c>
      <c r="P141" t="s">
        <v>23</v>
      </c>
    </row>
    <row r="142" spans="1:16" x14ac:dyDescent="0.2">
      <c r="A142" s="26" t="s">
        <v>50</v>
      </c>
      <c r="E142" s="27" t="s">
        <v>47</v>
      </c>
    </row>
    <row r="143" spans="1:16" ht="51" x14ac:dyDescent="0.2">
      <c r="A143" s="28" t="s">
        <v>52</v>
      </c>
      <c r="E143" s="29" t="s">
        <v>944</v>
      </c>
    </row>
    <row r="144" spans="1:16" ht="140.25" x14ac:dyDescent="0.2">
      <c r="A144" t="s">
        <v>54</v>
      </c>
      <c r="E144" s="27" t="s">
        <v>945</v>
      </c>
    </row>
    <row r="145" spans="1:16" ht="25.5" x14ac:dyDescent="0.2">
      <c r="A145" s="17" t="s">
        <v>45</v>
      </c>
      <c r="B145" s="21" t="s">
        <v>226</v>
      </c>
      <c r="C145" s="21" t="s">
        <v>946</v>
      </c>
      <c r="D145" s="17" t="s">
        <v>47</v>
      </c>
      <c r="E145" s="22" t="s">
        <v>947</v>
      </c>
      <c r="F145" s="23" t="s">
        <v>152</v>
      </c>
      <c r="G145" s="24">
        <v>5712</v>
      </c>
      <c r="H145" s="25">
        <v>0</v>
      </c>
      <c r="I145" s="25">
        <f>ROUND(ROUND(H145,2)*ROUND(G145,3),2)</f>
        <v>0</v>
      </c>
      <c r="O145">
        <f>(I145*21)/100</f>
        <v>0</v>
      </c>
      <c r="P145" t="s">
        <v>23</v>
      </c>
    </row>
    <row r="146" spans="1:16" x14ac:dyDescent="0.2">
      <c r="A146" s="26" t="s">
        <v>50</v>
      </c>
      <c r="E146" s="27" t="s">
        <v>47</v>
      </c>
    </row>
    <row r="147" spans="1:16" ht="51" x14ac:dyDescent="0.2">
      <c r="A147" s="28" t="s">
        <v>52</v>
      </c>
      <c r="E147" s="29" t="s">
        <v>948</v>
      </c>
    </row>
    <row r="148" spans="1:16" ht="127.5" x14ac:dyDescent="0.2">
      <c r="A148" t="s">
        <v>54</v>
      </c>
      <c r="E148" s="27" t="s">
        <v>949</v>
      </c>
    </row>
    <row r="149" spans="1:16" ht="25.5" x14ac:dyDescent="0.2">
      <c r="A149" s="17" t="s">
        <v>45</v>
      </c>
      <c r="B149" s="21" t="s">
        <v>233</v>
      </c>
      <c r="C149" s="21" t="s">
        <v>950</v>
      </c>
      <c r="D149" s="17" t="s">
        <v>47</v>
      </c>
      <c r="E149" s="22" t="s">
        <v>951</v>
      </c>
      <c r="F149" s="23" t="s">
        <v>229</v>
      </c>
      <c r="G149" s="24">
        <v>60.8</v>
      </c>
      <c r="H149" s="25">
        <v>0</v>
      </c>
      <c r="I149" s="25">
        <f>ROUND(ROUND(H149,2)*ROUND(G149,3),2)</f>
        <v>0</v>
      </c>
      <c r="O149">
        <f>(I149*21)/100</f>
        <v>0</v>
      </c>
      <c r="P149" t="s">
        <v>23</v>
      </c>
    </row>
    <row r="150" spans="1:16" x14ac:dyDescent="0.2">
      <c r="A150" s="26" t="s">
        <v>50</v>
      </c>
      <c r="E150" s="27" t="s">
        <v>952</v>
      </c>
    </row>
    <row r="151" spans="1:16" ht="51" x14ac:dyDescent="0.2">
      <c r="A151" s="28" t="s">
        <v>52</v>
      </c>
      <c r="E151" s="29" t="s">
        <v>953</v>
      </c>
    </row>
    <row r="152" spans="1:16" ht="178.5" x14ac:dyDescent="0.2">
      <c r="A152" t="s">
        <v>54</v>
      </c>
      <c r="E152" s="27" t="s">
        <v>954</v>
      </c>
    </row>
    <row r="153" spans="1:16" ht="38.25" x14ac:dyDescent="0.2">
      <c r="A153" s="17" t="s">
        <v>45</v>
      </c>
      <c r="B153" s="21" t="s">
        <v>239</v>
      </c>
      <c r="C153" s="21" t="s">
        <v>955</v>
      </c>
      <c r="D153" s="17" t="s">
        <v>47</v>
      </c>
      <c r="E153" s="22" t="s">
        <v>956</v>
      </c>
      <c r="F153" s="23" t="s">
        <v>126</v>
      </c>
      <c r="G153" s="24">
        <v>705.01199999999994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23</v>
      </c>
    </row>
    <row r="154" spans="1:16" x14ac:dyDescent="0.2">
      <c r="A154" s="26" t="s">
        <v>50</v>
      </c>
      <c r="E154" s="27" t="s">
        <v>47</v>
      </c>
    </row>
    <row r="155" spans="1:16" ht="76.5" x14ac:dyDescent="0.2">
      <c r="A155" s="28" t="s">
        <v>52</v>
      </c>
      <c r="E155" s="29" t="s">
        <v>957</v>
      </c>
    </row>
    <row r="156" spans="1:16" ht="102" x14ac:dyDescent="0.2">
      <c r="A156" t="s">
        <v>54</v>
      </c>
      <c r="E156" s="27" t="s">
        <v>958</v>
      </c>
    </row>
    <row r="157" spans="1:16" x14ac:dyDescent="0.2">
      <c r="A157" s="17" t="s">
        <v>45</v>
      </c>
      <c r="B157" s="21" t="s">
        <v>242</v>
      </c>
      <c r="C157" s="21" t="s">
        <v>959</v>
      </c>
      <c r="D157" s="17" t="s">
        <v>47</v>
      </c>
      <c r="E157" s="22" t="s">
        <v>960</v>
      </c>
      <c r="F157" s="23" t="s">
        <v>100</v>
      </c>
      <c r="G157" s="24">
        <v>3.6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23</v>
      </c>
    </row>
    <row r="158" spans="1:16" x14ac:dyDescent="0.2">
      <c r="A158" s="26" t="s">
        <v>50</v>
      </c>
      <c r="E158" s="27" t="s">
        <v>961</v>
      </c>
    </row>
    <row r="159" spans="1:16" ht="51" x14ac:dyDescent="0.2">
      <c r="A159" s="28" t="s">
        <v>52</v>
      </c>
      <c r="E159" s="29" t="s">
        <v>932</v>
      </c>
    </row>
    <row r="160" spans="1:16" ht="114.75" x14ac:dyDescent="0.2">
      <c r="A160" t="s">
        <v>54</v>
      </c>
      <c r="E160" s="27" t="s">
        <v>962</v>
      </c>
    </row>
    <row r="161" spans="1:16" ht="25.5" x14ac:dyDescent="0.2">
      <c r="A161" s="17" t="s">
        <v>45</v>
      </c>
      <c r="B161" s="21" t="s">
        <v>247</v>
      </c>
      <c r="C161" s="21" t="s">
        <v>963</v>
      </c>
      <c r="D161" s="17" t="s">
        <v>47</v>
      </c>
      <c r="E161" s="22" t="s">
        <v>964</v>
      </c>
      <c r="F161" s="23" t="s">
        <v>107</v>
      </c>
      <c r="G161" s="24">
        <v>7</v>
      </c>
      <c r="H161" s="25">
        <v>0</v>
      </c>
      <c r="I161" s="25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26" t="s">
        <v>50</v>
      </c>
      <c r="E162" s="27" t="s">
        <v>47</v>
      </c>
    </row>
    <row r="163" spans="1:16" ht="51" x14ac:dyDescent="0.2">
      <c r="A163" s="28" t="s">
        <v>52</v>
      </c>
      <c r="E163" s="29" t="s">
        <v>53</v>
      </c>
    </row>
    <row r="164" spans="1:16" ht="51" x14ac:dyDescent="0.2">
      <c r="A164" t="s">
        <v>54</v>
      </c>
      <c r="E164" s="27" t="s">
        <v>965</v>
      </c>
    </row>
    <row r="165" spans="1:16" x14ac:dyDescent="0.2">
      <c r="A165" s="17" t="s">
        <v>45</v>
      </c>
      <c r="B165" s="21" t="s">
        <v>251</v>
      </c>
      <c r="C165" s="21" t="s">
        <v>966</v>
      </c>
      <c r="D165" s="17" t="s">
        <v>47</v>
      </c>
      <c r="E165" s="22" t="s">
        <v>967</v>
      </c>
      <c r="F165" s="23" t="s">
        <v>100</v>
      </c>
      <c r="G165" s="24">
        <v>76</v>
      </c>
      <c r="H165" s="25">
        <v>0</v>
      </c>
      <c r="I165" s="25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26" t="s">
        <v>50</v>
      </c>
      <c r="E166" s="27" t="s">
        <v>968</v>
      </c>
    </row>
    <row r="167" spans="1:16" ht="51" x14ac:dyDescent="0.2">
      <c r="A167" s="28" t="s">
        <v>52</v>
      </c>
      <c r="E167" s="29" t="s">
        <v>969</v>
      </c>
    </row>
    <row r="168" spans="1:16" ht="153" x14ac:dyDescent="0.2">
      <c r="A168" t="s">
        <v>54</v>
      </c>
      <c r="E168" s="27" t="s">
        <v>970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9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0+O8+O21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73" t="s">
        <v>15</v>
      </c>
      <c r="D3" s="69"/>
      <c r="E3" s="10" t="s">
        <v>16</v>
      </c>
      <c r="F3" s="1"/>
      <c r="G3" s="8"/>
      <c r="H3" s="7" t="s">
        <v>971</v>
      </c>
      <c r="I3" s="32">
        <f>0+I8+I21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74" t="s">
        <v>971</v>
      </c>
      <c r="D4" s="75"/>
      <c r="E4" s="13" t="s">
        <v>972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72" t="s">
        <v>26</v>
      </c>
      <c r="B5" s="72" t="s">
        <v>28</v>
      </c>
      <c r="C5" s="72" t="s">
        <v>30</v>
      </c>
      <c r="D5" s="72" t="s">
        <v>31</v>
      </c>
      <c r="E5" s="72" t="s">
        <v>32</v>
      </c>
      <c r="F5" s="72" t="s">
        <v>34</v>
      </c>
      <c r="G5" s="72" t="s">
        <v>36</v>
      </c>
      <c r="H5" s="72" t="s">
        <v>38</v>
      </c>
      <c r="I5" s="72"/>
      <c r="O5" t="s">
        <v>21</v>
      </c>
      <c r="P5" t="s">
        <v>23</v>
      </c>
    </row>
    <row r="6" spans="1:18" ht="12.75" customHeight="1" x14ac:dyDescent="0.2">
      <c r="A6" s="72"/>
      <c r="B6" s="72"/>
      <c r="C6" s="72"/>
      <c r="D6" s="72"/>
      <c r="E6" s="72"/>
      <c r="F6" s="72"/>
      <c r="G6" s="7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35</v>
      </c>
      <c r="D8" s="14"/>
      <c r="E8" s="19" t="s">
        <v>353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7" t="s">
        <v>45</v>
      </c>
      <c r="B9" s="21" t="s">
        <v>29</v>
      </c>
      <c r="C9" s="21" t="s">
        <v>884</v>
      </c>
      <c r="D9" s="17" t="s">
        <v>47</v>
      </c>
      <c r="E9" s="22" t="s">
        <v>885</v>
      </c>
      <c r="F9" s="23" t="s">
        <v>119</v>
      </c>
      <c r="G9" s="24">
        <v>58.4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ht="51" x14ac:dyDescent="0.2">
      <c r="A11" s="28" t="s">
        <v>52</v>
      </c>
      <c r="E11" s="29" t="s">
        <v>973</v>
      </c>
    </row>
    <row r="12" spans="1:18" ht="38.25" x14ac:dyDescent="0.2">
      <c r="A12" t="s">
        <v>54</v>
      </c>
      <c r="E12" s="27" t="s">
        <v>974</v>
      </c>
    </row>
    <row r="13" spans="1:18" ht="25.5" x14ac:dyDescent="0.2">
      <c r="A13" s="17" t="s">
        <v>45</v>
      </c>
      <c r="B13" s="21" t="s">
        <v>23</v>
      </c>
      <c r="C13" s="21" t="s">
        <v>975</v>
      </c>
      <c r="D13" s="17" t="s">
        <v>47</v>
      </c>
      <c r="E13" s="22" t="s">
        <v>976</v>
      </c>
      <c r="F13" s="23" t="s">
        <v>229</v>
      </c>
      <c r="G13" s="24">
        <v>243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ht="51" x14ac:dyDescent="0.2">
      <c r="A15" s="28" t="s">
        <v>52</v>
      </c>
      <c r="E15" s="29" t="s">
        <v>977</v>
      </c>
    </row>
    <row r="16" spans="1:18" ht="76.5" x14ac:dyDescent="0.2">
      <c r="A16" t="s">
        <v>54</v>
      </c>
      <c r="E16" s="27" t="s">
        <v>978</v>
      </c>
    </row>
    <row r="17" spans="1:18" ht="25.5" x14ac:dyDescent="0.2">
      <c r="A17" s="17" t="s">
        <v>45</v>
      </c>
      <c r="B17" s="21" t="s">
        <v>22</v>
      </c>
      <c r="C17" s="21" t="s">
        <v>979</v>
      </c>
      <c r="D17" s="17" t="s">
        <v>47</v>
      </c>
      <c r="E17" s="22" t="s">
        <v>980</v>
      </c>
      <c r="F17" s="23" t="s">
        <v>229</v>
      </c>
      <c r="G17" s="24">
        <v>341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47</v>
      </c>
    </row>
    <row r="19" spans="1:18" ht="51" x14ac:dyDescent="0.2">
      <c r="A19" s="28" t="s">
        <v>52</v>
      </c>
      <c r="E19" s="29" t="s">
        <v>981</v>
      </c>
    </row>
    <row r="20" spans="1:18" ht="76.5" x14ac:dyDescent="0.2">
      <c r="A20" t="s">
        <v>54</v>
      </c>
      <c r="E20" s="27" t="s">
        <v>978</v>
      </c>
    </row>
    <row r="21" spans="1:18" ht="12.75" customHeight="1" x14ac:dyDescent="0.2">
      <c r="A21" s="5" t="s">
        <v>43</v>
      </c>
      <c r="B21" s="5"/>
      <c r="C21" s="30" t="s">
        <v>40</v>
      </c>
      <c r="D21" s="5"/>
      <c r="E21" s="19" t="s">
        <v>436</v>
      </c>
      <c r="F21" s="5"/>
      <c r="G21" s="5"/>
      <c r="H21" s="5"/>
      <c r="I21" s="31">
        <f>0+Q21</f>
        <v>0</v>
      </c>
      <c r="O21">
        <f>0+R21</f>
        <v>0</v>
      </c>
      <c r="Q21">
        <f>0+I22+I26</f>
        <v>0</v>
      </c>
      <c r="R21">
        <f>0+O22+O26</f>
        <v>0</v>
      </c>
    </row>
    <row r="22" spans="1:18" ht="25.5" x14ac:dyDescent="0.2">
      <c r="A22" s="17" t="s">
        <v>45</v>
      </c>
      <c r="B22" s="21" t="s">
        <v>33</v>
      </c>
      <c r="C22" s="21" t="s">
        <v>930</v>
      </c>
      <c r="D22" s="17" t="s">
        <v>47</v>
      </c>
      <c r="E22" s="22" t="s">
        <v>931</v>
      </c>
      <c r="F22" s="23" t="s">
        <v>100</v>
      </c>
      <c r="G22" s="24">
        <v>3.6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26" t="s">
        <v>50</v>
      </c>
      <c r="E23" s="27" t="s">
        <v>47</v>
      </c>
    </row>
    <row r="24" spans="1:18" ht="51" x14ac:dyDescent="0.2">
      <c r="A24" s="28" t="s">
        <v>52</v>
      </c>
      <c r="E24" s="29" t="s">
        <v>932</v>
      </c>
    </row>
    <row r="25" spans="1:18" ht="114.75" x14ac:dyDescent="0.2">
      <c r="A25" t="s">
        <v>54</v>
      </c>
      <c r="E25" s="27" t="s">
        <v>933</v>
      </c>
    </row>
    <row r="26" spans="1:18" x14ac:dyDescent="0.2">
      <c r="A26" s="17" t="s">
        <v>45</v>
      </c>
      <c r="B26" s="21" t="s">
        <v>35</v>
      </c>
      <c r="C26" s="21" t="s">
        <v>959</v>
      </c>
      <c r="D26" s="17" t="s">
        <v>47</v>
      </c>
      <c r="E26" s="22" t="s">
        <v>960</v>
      </c>
      <c r="F26" s="23" t="s">
        <v>100</v>
      </c>
      <c r="G26" s="24">
        <v>3.6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6" t="s">
        <v>50</v>
      </c>
      <c r="E27" s="27" t="s">
        <v>961</v>
      </c>
    </row>
    <row r="28" spans="1:18" ht="51" x14ac:dyDescent="0.2">
      <c r="A28" s="28" t="s">
        <v>52</v>
      </c>
      <c r="E28" s="29" t="s">
        <v>932</v>
      </c>
    </row>
    <row r="29" spans="1:18" ht="114.75" x14ac:dyDescent="0.2">
      <c r="A29" t="s">
        <v>54</v>
      </c>
      <c r="E29" s="27" t="s">
        <v>962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14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0+O8+O29+O70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73" t="s">
        <v>15</v>
      </c>
      <c r="D3" s="69"/>
      <c r="E3" s="10" t="s">
        <v>16</v>
      </c>
      <c r="F3" s="1"/>
      <c r="G3" s="8"/>
      <c r="H3" s="7" t="s">
        <v>982</v>
      </c>
      <c r="I3" s="32">
        <f>0+I8+I29+I70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74" t="s">
        <v>982</v>
      </c>
      <c r="D4" s="75"/>
      <c r="E4" s="13" t="s">
        <v>983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72" t="s">
        <v>26</v>
      </c>
      <c r="B5" s="72" t="s">
        <v>28</v>
      </c>
      <c r="C5" s="72" t="s">
        <v>30</v>
      </c>
      <c r="D5" s="72" t="s">
        <v>31</v>
      </c>
      <c r="E5" s="72" t="s">
        <v>32</v>
      </c>
      <c r="F5" s="72" t="s">
        <v>34</v>
      </c>
      <c r="G5" s="72" t="s">
        <v>36</v>
      </c>
      <c r="H5" s="72" t="s">
        <v>38</v>
      </c>
      <c r="I5" s="72"/>
      <c r="O5" t="s">
        <v>21</v>
      </c>
      <c r="P5" t="s">
        <v>23</v>
      </c>
    </row>
    <row r="6" spans="1:18" ht="12.75" customHeight="1" x14ac:dyDescent="0.2">
      <c r="A6" s="72"/>
      <c r="B6" s="72"/>
      <c r="C6" s="72"/>
      <c r="D6" s="72"/>
      <c r="E6" s="72"/>
      <c r="F6" s="72"/>
      <c r="G6" s="7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984</v>
      </c>
      <c r="D8" s="14"/>
      <c r="E8" s="19" t="s">
        <v>985</v>
      </c>
      <c r="F8" s="14"/>
      <c r="G8" s="14"/>
      <c r="H8" s="14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7" t="s">
        <v>45</v>
      </c>
      <c r="B9" s="21" t="s">
        <v>29</v>
      </c>
      <c r="C9" s="21" t="s">
        <v>986</v>
      </c>
      <c r="D9" s="17" t="s">
        <v>47</v>
      </c>
      <c r="E9" s="22" t="s">
        <v>987</v>
      </c>
      <c r="F9" s="23" t="s">
        <v>229</v>
      </c>
      <c r="G9" s="24">
        <v>665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52</v>
      </c>
      <c r="E11" s="29" t="s">
        <v>47</v>
      </c>
    </row>
    <row r="12" spans="1:18" x14ac:dyDescent="0.2">
      <c r="A12" t="s">
        <v>54</v>
      </c>
      <c r="E12" s="27" t="s">
        <v>47</v>
      </c>
    </row>
    <row r="13" spans="1:18" x14ac:dyDescent="0.2">
      <c r="A13" s="17" t="s">
        <v>45</v>
      </c>
      <c r="B13" s="21" t="s">
        <v>23</v>
      </c>
      <c r="C13" s="21" t="s">
        <v>986</v>
      </c>
      <c r="D13" s="17" t="s">
        <v>29</v>
      </c>
      <c r="E13" s="22" t="s">
        <v>988</v>
      </c>
      <c r="F13" s="23" t="s">
        <v>819</v>
      </c>
      <c r="G13" s="24">
        <v>8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x14ac:dyDescent="0.2">
      <c r="A15" s="28" t="s">
        <v>52</v>
      </c>
      <c r="E15" s="29" t="s">
        <v>47</v>
      </c>
    </row>
    <row r="16" spans="1:18" x14ac:dyDescent="0.2">
      <c r="A16" t="s">
        <v>54</v>
      </c>
      <c r="E16" s="27" t="s">
        <v>47</v>
      </c>
    </row>
    <row r="17" spans="1:18" x14ac:dyDescent="0.2">
      <c r="A17" s="17" t="s">
        <v>45</v>
      </c>
      <c r="B17" s="21" t="s">
        <v>22</v>
      </c>
      <c r="C17" s="21" t="s">
        <v>986</v>
      </c>
      <c r="D17" s="17" t="s">
        <v>23</v>
      </c>
      <c r="E17" s="22" t="s">
        <v>989</v>
      </c>
      <c r="F17" s="23" t="s">
        <v>229</v>
      </c>
      <c r="G17" s="24">
        <v>6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47</v>
      </c>
    </row>
    <row r="19" spans="1:18" x14ac:dyDescent="0.2">
      <c r="A19" s="28" t="s">
        <v>52</v>
      </c>
      <c r="E19" s="29" t="s">
        <v>47</v>
      </c>
    </row>
    <row r="20" spans="1:18" x14ac:dyDescent="0.2">
      <c r="A20" t="s">
        <v>54</v>
      </c>
      <c r="E20" s="27" t="s">
        <v>47</v>
      </c>
    </row>
    <row r="21" spans="1:18" x14ac:dyDescent="0.2">
      <c r="A21" s="17" t="s">
        <v>45</v>
      </c>
      <c r="B21" s="21" t="s">
        <v>33</v>
      </c>
      <c r="C21" s="21" t="s">
        <v>986</v>
      </c>
      <c r="D21" s="17" t="s">
        <v>22</v>
      </c>
      <c r="E21" s="22" t="s">
        <v>990</v>
      </c>
      <c r="F21" s="23" t="s">
        <v>229</v>
      </c>
      <c r="G21" s="24">
        <v>40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6" t="s">
        <v>50</v>
      </c>
      <c r="E22" s="27" t="s">
        <v>47</v>
      </c>
    </row>
    <row r="23" spans="1:18" x14ac:dyDescent="0.2">
      <c r="A23" s="28" t="s">
        <v>52</v>
      </c>
      <c r="E23" s="29" t="s">
        <v>47</v>
      </c>
    </row>
    <row r="24" spans="1:18" x14ac:dyDescent="0.2">
      <c r="A24" t="s">
        <v>54</v>
      </c>
      <c r="E24" s="27" t="s">
        <v>47</v>
      </c>
    </row>
    <row r="25" spans="1:18" x14ac:dyDescent="0.2">
      <c r="A25" s="17" t="s">
        <v>45</v>
      </c>
      <c r="B25" s="21" t="s">
        <v>35</v>
      </c>
      <c r="C25" s="21" t="s">
        <v>986</v>
      </c>
      <c r="D25" s="17" t="s">
        <v>33</v>
      </c>
      <c r="E25" s="22" t="s">
        <v>991</v>
      </c>
      <c r="F25" s="23" t="s">
        <v>229</v>
      </c>
      <c r="G25" s="24">
        <v>32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26" t="s">
        <v>50</v>
      </c>
      <c r="E26" s="27" t="s">
        <v>47</v>
      </c>
    </row>
    <row r="27" spans="1:18" x14ac:dyDescent="0.2">
      <c r="A27" s="28" t="s">
        <v>52</v>
      </c>
      <c r="E27" s="29" t="s">
        <v>47</v>
      </c>
    </row>
    <row r="28" spans="1:18" x14ac:dyDescent="0.2">
      <c r="A28" t="s">
        <v>54</v>
      </c>
      <c r="E28" s="27" t="s">
        <v>47</v>
      </c>
    </row>
    <row r="29" spans="1:18" ht="12.75" customHeight="1" x14ac:dyDescent="0.2">
      <c r="A29" s="5" t="s">
        <v>43</v>
      </c>
      <c r="B29" s="5"/>
      <c r="C29" s="30" t="s">
        <v>992</v>
      </c>
      <c r="D29" s="5"/>
      <c r="E29" s="19" t="s">
        <v>993</v>
      </c>
      <c r="F29" s="5"/>
      <c r="G29" s="5"/>
      <c r="H29" s="5"/>
      <c r="I29" s="31">
        <f>0+Q29</f>
        <v>0</v>
      </c>
      <c r="O29">
        <f>0+R29</f>
        <v>0</v>
      </c>
      <c r="Q29">
        <f>0+I30+I34+I38+I42+I46+I50+I54+I58+I62+I66</f>
        <v>0</v>
      </c>
      <c r="R29">
        <f>0+O30+O34+O38+O42+O46+O50+O54+O58+O62+O66</f>
        <v>0</v>
      </c>
    </row>
    <row r="30" spans="1:18" x14ac:dyDescent="0.2">
      <c r="A30" s="17" t="s">
        <v>45</v>
      </c>
      <c r="B30" s="21" t="s">
        <v>37</v>
      </c>
      <c r="C30" s="21" t="s">
        <v>986</v>
      </c>
      <c r="D30" s="17" t="s">
        <v>42</v>
      </c>
      <c r="E30" s="22" t="s">
        <v>994</v>
      </c>
      <c r="F30" s="23" t="s">
        <v>995</v>
      </c>
      <c r="G30" s="24">
        <v>24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6" t="s">
        <v>50</v>
      </c>
      <c r="E31" s="27" t="s">
        <v>47</v>
      </c>
    </row>
    <row r="32" spans="1:18" x14ac:dyDescent="0.2">
      <c r="A32" s="28" t="s">
        <v>52</v>
      </c>
      <c r="E32" s="29" t="s">
        <v>47</v>
      </c>
    </row>
    <row r="33" spans="1:16" x14ac:dyDescent="0.2">
      <c r="A33" t="s">
        <v>54</v>
      </c>
      <c r="E33" s="27" t="s">
        <v>47</v>
      </c>
    </row>
    <row r="34" spans="1:16" x14ac:dyDescent="0.2">
      <c r="A34" s="17" t="s">
        <v>45</v>
      </c>
      <c r="B34" s="21" t="s">
        <v>73</v>
      </c>
      <c r="C34" s="21" t="s">
        <v>986</v>
      </c>
      <c r="D34" s="17" t="s">
        <v>91</v>
      </c>
      <c r="E34" s="22" t="s">
        <v>996</v>
      </c>
      <c r="F34" s="23" t="s">
        <v>229</v>
      </c>
      <c r="G34" s="24">
        <v>217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6" t="s">
        <v>50</v>
      </c>
      <c r="E35" s="27" t="s">
        <v>47</v>
      </c>
    </row>
    <row r="36" spans="1:16" x14ac:dyDescent="0.2">
      <c r="A36" s="28" t="s">
        <v>52</v>
      </c>
      <c r="E36" s="29" t="s">
        <v>47</v>
      </c>
    </row>
    <row r="37" spans="1:16" x14ac:dyDescent="0.2">
      <c r="A37" t="s">
        <v>54</v>
      </c>
      <c r="E37" s="27" t="s">
        <v>47</v>
      </c>
    </row>
    <row r="38" spans="1:16" x14ac:dyDescent="0.2">
      <c r="A38" s="17" t="s">
        <v>45</v>
      </c>
      <c r="B38" s="21" t="s">
        <v>78</v>
      </c>
      <c r="C38" s="21" t="s">
        <v>986</v>
      </c>
      <c r="D38" s="17" t="s">
        <v>97</v>
      </c>
      <c r="E38" s="22" t="s">
        <v>997</v>
      </c>
      <c r="F38" s="23" t="s">
        <v>133</v>
      </c>
      <c r="G38" s="24">
        <v>4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26" t="s">
        <v>50</v>
      </c>
      <c r="E39" s="27" t="s">
        <v>47</v>
      </c>
    </row>
    <row r="40" spans="1:16" x14ac:dyDescent="0.2">
      <c r="A40" s="28" t="s">
        <v>52</v>
      </c>
      <c r="E40" s="29" t="s">
        <v>47</v>
      </c>
    </row>
    <row r="41" spans="1:16" x14ac:dyDescent="0.2">
      <c r="A41" t="s">
        <v>54</v>
      </c>
      <c r="E41" s="27" t="s">
        <v>47</v>
      </c>
    </row>
    <row r="42" spans="1:16" x14ac:dyDescent="0.2">
      <c r="A42" s="17" t="s">
        <v>45</v>
      </c>
      <c r="B42" s="21" t="s">
        <v>40</v>
      </c>
      <c r="C42" s="21" t="s">
        <v>986</v>
      </c>
      <c r="D42" s="17" t="s">
        <v>104</v>
      </c>
      <c r="E42" s="22" t="s">
        <v>998</v>
      </c>
      <c r="F42" s="23" t="s">
        <v>229</v>
      </c>
      <c r="G42" s="24">
        <v>97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26" t="s">
        <v>50</v>
      </c>
      <c r="E43" s="27" t="s">
        <v>47</v>
      </c>
    </row>
    <row r="44" spans="1:16" x14ac:dyDescent="0.2">
      <c r="A44" s="28" t="s">
        <v>52</v>
      </c>
      <c r="E44" s="29" t="s">
        <v>47</v>
      </c>
    </row>
    <row r="45" spans="1:16" x14ac:dyDescent="0.2">
      <c r="A45" t="s">
        <v>54</v>
      </c>
      <c r="E45" s="27" t="s">
        <v>47</v>
      </c>
    </row>
    <row r="46" spans="1:16" x14ac:dyDescent="0.2">
      <c r="A46" s="17" t="s">
        <v>45</v>
      </c>
      <c r="B46" s="21" t="s">
        <v>42</v>
      </c>
      <c r="C46" s="21" t="s">
        <v>986</v>
      </c>
      <c r="D46" s="17" t="s">
        <v>110</v>
      </c>
      <c r="E46" s="22" t="s">
        <v>999</v>
      </c>
      <c r="F46" s="23" t="s">
        <v>229</v>
      </c>
      <c r="G46" s="24">
        <v>56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26" t="s">
        <v>50</v>
      </c>
      <c r="E47" s="27" t="s">
        <v>47</v>
      </c>
    </row>
    <row r="48" spans="1:16" x14ac:dyDescent="0.2">
      <c r="A48" s="28" t="s">
        <v>52</v>
      </c>
      <c r="E48" s="29" t="s">
        <v>47</v>
      </c>
    </row>
    <row r="49" spans="1:16" x14ac:dyDescent="0.2">
      <c r="A49" t="s">
        <v>54</v>
      </c>
      <c r="E49" s="27" t="s">
        <v>47</v>
      </c>
    </row>
    <row r="50" spans="1:16" x14ac:dyDescent="0.2">
      <c r="A50" s="17" t="s">
        <v>45</v>
      </c>
      <c r="B50" s="21" t="s">
        <v>91</v>
      </c>
      <c r="C50" s="21" t="s">
        <v>986</v>
      </c>
      <c r="D50" s="17" t="s">
        <v>35</v>
      </c>
      <c r="E50" s="22" t="s">
        <v>1000</v>
      </c>
      <c r="F50" s="23" t="s">
        <v>229</v>
      </c>
      <c r="G50" s="24">
        <v>165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6" t="s">
        <v>50</v>
      </c>
      <c r="E51" s="27" t="s">
        <v>47</v>
      </c>
    </row>
    <row r="52" spans="1:16" x14ac:dyDescent="0.2">
      <c r="A52" s="28" t="s">
        <v>52</v>
      </c>
      <c r="E52" s="29" t="s">
        <v>47</v>
      </c>
    </row>
    <row r="53" spans="1:16" x14ac:dyDescent="0.2">
      <c r="A53" t="s">
        <v>54</v>
      </c>
      <c r="E53" s="27" t="s">
        <v>47</v>
      </c>
    </row>
    <row r="54" spans="1:16" x14ac:dyDescent="0.2">
      <c r="A54" s="17" t="s">
        <v>45</v>
      </c>
      <c r="B54" s="21" t="s">
        <v>97</v>
      </c>
      <c r="C54" s="21" t="s">
        <v>986</v>
      </c>
      <c r="D54" s="17" t="s">
        <v>37</v>
      </c>
      <c r="E54" s="22" t="s">
        <v>1001</v>
      </c>
      <c r="F54" s="23" t="s">
        <v>229</v>
      </c>
      <c r="G54" s="24">
        <v>217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6" t="s">
        <v>50</v>
      </c>
      <c r="E55" s="27" t="s">
        <v>47</v>
      </c>
    </row>
    <row r="56" spans="1:16" x14ac:dyDescent="0.2">
      <c r="A56" s="28" t="s">
        <v>52</v>
      </c>
      <c r="E56" s="29" t="s">
        <v>47</v>
      </c>
    </row>
    <row r="57" spans="1:16" x14ac:dyDescent="0.2">
      <c r="A57" t="s">
        <v>54</v>
      </c>
      <c r="E57" s="27" t="s">
        <v>47</v>
      </c>
    </row>
    <row r="58" spans="1:16" x14ac:dyDescent="0.2">
      <c r="A58" s="17" t="s">
        <v>45</v>
      </c>
      <c r="B58" s="21" t="s">
        <v>104</v>
      </c>
      <c r="C58" s="21" t="s">
        <v>986</v>
      </c>
      <c r="D58" s="17" t="s">
        <v>73</v>
      </c>
      <c r="E58" s="22" t="s">
        <v>1002</v>
      </c>
      <c r="F58" s="23" t="s">
        <v>819</v>
      </c>
      <c r="G58" s="24">
        <v>8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6" t="s">
        <v>50</v>
      </c>
      <c r="E59" s="27" t="s">
        <v>47</v>
      </c>
    </row>
    <row r="60" spans="1:16" x14ac:dyDescent="0.2">
      <c r="A60" s="28" t="s">
        <v>52</v>
      </c>
      <c r="E60" s="29" t="s">
        <v>47</v>
      </c>
    </row>
    <row r="61" spans="1:16" x14ac:dyDescent="0.2">
      <c r="A61" t="s">
        <v>54</v>
      </c>
      <c r="E61" s="27" t="s">
        <v>47</v>
      </c>
    </row>
    <row r="62" spans="1:16" x14ac:dyDescent="0.2">
      <c r="A62" s="17" t="s">
        <v>45</v>
      </c>
      <c r="B62" s="21" t="s">
        <v>110</v>
      </c>
      <c r="C62" s="21" t="s">
        <v>986</v>
      </c>
      <c r="D62" s="17" t="s">
        <v>78</v>
      </c>
      <c r="E62" s="22" t="s">
        <v>1003</v>
      </c>
      <c r="F62" s="23" t="s">
        <v>819</v>
      </c>
      <c r="G62" s="24">
        <v>4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6" t="s">
        <v>50</v>
      </c>
      <c r="E63" s="27" t="s">
        <v>47</v>
      </c>
    </row>
    <row r="64" spans="1:16" x14ac:dyDescent="0.2">
      <c r="A64" s="28" t="s">
        <v>52</v>
      </c>
      <c r="E64" s="29" t="s">
        <v>47</v>
      </c>
    </row>
    <row r="65" spans="1:18" x14ac:dyDescent="0.2">
      <c r="A65" t="s">
        <v>54</v>
      </c>
      <c r="E65" s="27" t="s">
        <v>47</v>
      </c>
    </row>
    <row r="66" spans="1:18" x14ac:dyDescent="0.2">
      <c r="A66" s="17" t="s">
        <v>45</v>
      </c>
      <c r="B66" s="21" t="s">
        <v>116</v>
      </c>
      <c r="C66" s="21" t="s">
        <v>986</v>
      </c>
      <c r="D66" s="17" t="s">
        <v>40</v>
      </c>
      <c r="E66" s="22" t="s">
        <v>1004</v>
      </c>
      <c r="F66" s="23" t="s">
        <v>819</v>
      </c>
      <c r="G66" s="24">
        <v>4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26" t="s">
        <v>50</v>
      </c>
      <c r="E67" s="27" t="s">
        <v>47</v>
      </c>
    </row>
    <row r="68" spans="1:18" x14ac:dyDescent="0.2">
      <c r="A68" s="28" t="s">
        <v>52</v>
      </c>
      <c r="E68" s="29" t="s">
        <v>47</v>
      </c>
    </row>
    <row r="69" spans="1:18" x14ac:dyDescent="0.2">
      <c r="A69" t="s">
        <v>54</v>
      </c>
      <c r="E69" s="27" t="s">
        <v>47</v>
      </c>
    </row>
    <row r="70" spans="1:18" ht="12.75" customHeight="1" x14ac:dyDescent="0.2">
      <c r="A70" s="5" t="s">
        <v>43</v>
      </c>
      <c r="B70" s="5"/>
      <c r="C70" s="30" t="s">
        <v>1005</v>
      </c>
      <c r="D70" s="5"/>
      <c r="E70" s="19" t="s">
        <v>1006</v>
      </c>
      <c r="F70" s="5"/>
      <c r="G70" s="5"/>
      <c r="H70" s="5"/>
      <c r="I70" s="31">
        <f>0+Q70</f>
        <v>0</v>
      </c>
      <c r="O70">
        <f>0+R70</f>
        <v>0</v>
      </c>
      <c r="Q70">
        <f>0+I71+I75+I79+I83+I87+I91+I95+I99+I103+I107+I111</f>
        <v>0</v>
      </c>
      <c r="R70">
        <f>0+O71+O75+O79+O83+O87+O91+O95+O99+O103+O107+O111</f>
        <v>0</v>
      </c>
    </row>
    <row r="71" spans="1:18" x14ac:dyDescent="0.2">
      <c r="A71" s="17" t="s">
        <v>45</v>
      </c>
      <c r="B71" s="21" t="s">
        <v>123</v>
      </c>
      <c r="C71" s="21" t="s">
        <v>986</v>
      </c>
      <c r="D71" s="17" t="s">
        <v>47</v>
      </c>
      <c r="E71" s="22" t="s">
        <v>1007</v>
      </c>
      <c r="F71" s="23" t="s">
        <v>857</v>
      </c>
      <c r="G71" s="24">
        <v>0.12</v>
      </c>
      <c r="H71" s="25">
        <v>0</v>
      </c>
      <c r="I71" s="25">
        <f>ROUND(ROUND(H71,2)*ROUND(G71,3),2)</f>
        <v>0</v>
      </c>
      <c r="O71">
        <f>(I71*21)/100</f>
        <v>0</v>
      </c>
      <c r="P71" t="s">
        <v>23</v>
      </c>
    </row>
    <row r="72" spans="1:18" x14ac:dyDescent="0.2">
      <c r="A72" s="26" t="s">
        <v>50</v>
      </c>
      <c r="E72" s="27" t="s">
        <v>47</v>
      </c>
    </row>
    <row r="73" spans="1:18" x14ac:dyDescent="0.2">
      <c r="A73" s="28" t="s">
        <v>52</v>
      </c>
      <c r="E73" s="29" t="s">
        <v>47</v>
      </c>
    </row>
    <row r="74" spans="1:18" x14ac:dyDescent="0.2">
      <c r="A74" t="s">
        <v>54</v>
      </c>
      <c r="E74" s="27" t="s">
        <v>47</v>
      </c>
    </row>
    <row r="75" spans="1:18" x14ac:dyDescent="0.2">
      <c r="A75" s="17" t="s">
        <v>45</v>
      </c>
      <c r="B75" s="21" t="s">
        <v>130</v>
      </c>
      <c r="C75" s="21" t="s">
        <v>986</v>
      </c>
      <c r="D75" s="17" t="s">
        <v>29</v>
      </c>
      <c r="E75" s="22" t="s">
        <v>1008</v>
      </c>
      <c r="F75" s="23" t="s">
        <v>1009</v>
      </c>
      <c r="G75" s="24">
        <v>8</v>
      </c>
      <c r="H75" s="25">
        <v>0</v>
      </c>
      <c r="I75" s="25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26" t="s">
        <v>50</v>
      </c>
      <c r="E76" s="27" t="s">
        <v>47</v>
      </c>
    </row>
    <row r="77" spans="1:18" x14ac:dyDescent="0.2">
      <c r="A77" s="28" t="s">
        <v>52</v>
      </c>
      <c r="E77" s="29" t="s">
        <v>47</v>
      </c>
    </row>
    <row r="78" spans="1:18" x14ac:dyDescent="0.2">
      <c r="A78" t="s">
        <v>54</v>
      </c>
      <c r="E78" s="27" t="s">
        <v>47</v>
      </c>
    </row>
    <row r="79" spans="1:18" x14ac:dyDescent="0.2">
      <c r="A79" s="17" t="s">
        <v>45</v>
      </c>
      <c r="B79" s="21" t="s">
        <v>137</v>
      </c>
      <c r="C79" s="21" t="s">
        <v>986</v>
      </c>
      <c r="D79" s="17" t="s">
        <v>42</v>
      </c>
      <c r="E79" s="22" t="s">
        <v>1010</v>
      </c>
      <c r="F79" s="23" t="s">
        <v>100</v>
      </c>
      <c r="G79" s="24">
        <v>48</v>
      </c>
      <c r="H79" s="25">
        <v>0</v>
      </c>
      <c r="I79" s="25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26" t="s">
        <v>50</v>
      </c>
      <c r="E80" s="27" t="s">
        <v>47</v>
      </c>
    </row>
    <row r="81" spans="1:16" x14ac:dyDescent="0.2">
      <c r="A81" s="28" t="s">
        <v>52</v>
      </c>
      <c r="E81" s="29" t="s">
        <v>47</v>
      </c>
    </row>
    <row r="82" spans="1:16" x14ac:dyDescent="0.2">
      <c r="A82" t="s">
        <v>54</v>
      </c>
      <c r="E82" s="27" t="s">
        <v>47</v>
      </c>
    </row>
    <row r="83" spans="1:16" x14ac:dyDescent="0.2">
      <c r="A83" s="17" t="s">
        <v>45</v>
      </c>
      <c r="B83" s="21" t="s">
        <v>143</v>
      </c>
      <c r="C83" s="21" t="s">
        <v>986</v>
      </c>
      <c r="D83" s="17" t="s">
        <v>23</v>
      </c>
      <c r="E83" s="22" t="s">
        <v>1011</v>
      </c>
      <c r="F83" s="23" t="s">
        <v>229</v>
      </c>
      <c r="G83" s="24">
        <v>95</v>
      </c>
      <c r="H83" s="25">
        <v>0</v>
      </c>
      <c r="I83" s="25">
        <f>ROUND(ROUND(H83,2)*ROUND(G83,3),2)</f>
        <v>0</v>
      </c>
      <c r="O83">
        <f>(I83*21)/100</f>
        <v>0</v>
      </c>
      <c r="P83" t="s">
        <v>23</v>
      </c>
    </row>
    <row r="84" spans="1:16" x14ac:dyDescent="0.2">
      <c r="A84" s="26" t="s">
        <v>50</v>
      </c>
      <c r="E84" s="27" t="s">
        <v>47</v>
      </c>
    </row>
    <row r="85" spans="1:16" x14ac:dyDescent="0.2">
      <c r="A85" s="28" t="s">
        <v>52</v>
      </c>
      <c r="E85" s="29" t="s">
        <v>47</v>
      </c>
    </row>
    <row r="86" spans="1:16" x14ac:dyDescent="0.2">
      <c r="A86" t="s">
        <v>54</v>
      </c>
      <c r="E86" s="27" t="s">
        <v>47</v>
      </c>
    </row>
    <row r="87" spans="1:16" x14ac:dyDescent="0.2">
      <c r="A87" s="17" t="s">
        <v>45</v>
      </c>
      <c r="B87" s="21" t="s">
        <v>149</v>
      </c>
      <c r="C87" s="21" t="s">
        <v>986</v>
      </c>
      <c r="D87" s="17" t="s">
        <v>22</v>
      </c>
      <c r="E87" s="22" t="s">
        <v>1012</v>
      </c>
      <c r="F87" s="23" t="s">
        <v>229</v>
      </c>
      <c r="G87" s="24">
        <v>20</v>
      </c>
      <c r="H87" s="25">
        <v>0</v>
      </c>
      <c r="I87" s="25">
        <f>ROUND(ROUND(H87,2)*ROUND(G87,3),2)</f>
        <v>0</v>
      </c>
      <c r="O87">
        <f>(I87*21)/100</f>
        <v>0</v>
      </c>
      <c r="P87" t="s">
        <v>23</v>
      </c>
    </row>
    <row r="88" spans="1:16" x14ac:dyDescent="0.2">
      <c r="A88" s="26" t="s">
        <v>50</v>
      </c>
      <c r="E88" s="27" t="s">
        <v>47</v>
      </c>
    </row>
    <row r="89" spans="1:16" x14ac:dyDescent="0.2">
      <c r="A89" s="28" t="s">
        <v>52</v>
      </c>
      <c r="E89" s="29" t="s">
        <v>47</v>
      </c>
    </row>
    <row r="90" spans="1:16" x14ac:dyDescent="0.2">
      <c r="A90" t="s">
        <v>54</v>
      </c>
      <c r="E90" s="27" t="s">
        <v>47</v>
      </c>
    </row>
    <row r="91" spans="1:16" x14ac:dyDescent="0.2">
      <c r="A91" s="17" t="s">
        <v>45</v>
      </c>
      <c r="B91" s="21" t="s">
        <v>156</v>
      </c>
      <c r="C91" s="21" t="s">
        <v>986</v>
      </c>
      <c r="D91" s="17" t="s">
        <v>33</v>
      </c>
      <c r="E91" s="22" t="s">
        <v>1013</v>
      </c>
      <c r="F91" s="23" t="s">
        <v>119</v>
      </c>
      <c r="G91" s="24">
        <v>42</v>
      </c>
      <c r="H91" s="25">
        <v>0</v>
      </c>
      <c r="I91" s="25">
        <f>ROUND(ROUND(H91,2)*ROUND(G91,3),2)</f>
        <v>0</v>
      </c>
      <c r="O91">
        <f>(I91*21)/100</f>
        <v>0</v>
      </c>
      <c r="P91" t="s">
        <v>23</v>
      </c>
    </row>
    <row r="92" spans="1:16" x14ac:dyDescent="0.2">
      <c r="A92" s="26" t="s">
        <v>50</v>
      </c>
      <c r="E92" s="27" t="s">
        <v>47</v>
      </c>
    </row>
    <row r="93" spans="1:16" x14ac:dyDescent="0.2">
      <c r="A93" s="28" t="s">
        <v>52</v>
      </c>
      <c r="E93" s="29" t="s">
        <v>47</v>
      </c>
    </row>
    <row r="94" spans="1:16" x14ac:dyDescent="0.2">
      <c r="A94" t="s">
        <v>54</v>
      </c>
      <c r="E94" s="27" t="s">
        <v>47</v>
      </c>
    </row>
    <row r="95" spans="1:16" x14ac:dyDescent="0.2">
      <c r="A95" s="17" t="s">
        <v>45</v>
      </c>
      <c r="B95" s="21" t="s">
        <v>161</v>
      </c>
      <c r="C95" s="21" t="s">
        <v>986</v>
      </c>
      <c r="D95" s="17" t="s">
        <v>35</v>
      </c>
      <c r="E95" s="22" t="s">
        <v>1014</v>
      </c>
      <c r="F95" s="23" t="s">
        <v>229</v>
      </c>
      <c r="G95" s="24">
        <v>42</v>
      </c>
      <c r="H95" s="25">
        <v>0</v>
      </c>
      <c r="I95" s="25">
        <f>ROUND(ROUND(H95,2)*ROUND(G95,3),2)</f>
        <v>0</v>
      </c>
      <c r="O95">
        <f>(I95*21)/100</f>
        <v>0</v>
      </c>
      <c r="P95" t="s">
        <v>23</v>
      </c>
    </row>
    <row r="96" spans="1:16" x14ac:dyDescent="0.2">
      <c r="A96" s="26" t="s">
        <v>50</v>
      </c>
      <c r="E96" s="27" t="s">
        <v>47</v>
      </c>
    </row>
    <row r="97" spans="1:16" x14ac:dyDescent="0.2">
      <c r="A97" s="28" t="s">
        <v>52</v>
      </c>
      <c r="E97" s="29" t="s">
        <v>47</v>
      </c>
    </row>
    <row r="98" spans="1:16" x14ac:dyDescent="0.2">
      <c r="A98" t="s">
        <v>54</v>
      </c>
      <c r="E98" s="27" t="s">
        <v>47</v>
      </c>
    </row>
    <row r="99" spans="1:16" x14ac:dyDescent="0.2">
      <c r="A99" s="17" t="s">
        <v>45</v>
      </c>
      <c r="B99" s="21" t="s">
        <v>166</v>
      </c>
      <c r="C99" s="21" t="s">
        <v>986</v>
      </c>
      <c r="D99" s="17" t="s">
        <v>37</v>
      </c>
      <c r="E99" s="22" t="s">
        <v>1015</v>
      </c>
      <c r="F99" s="23" t="s">
        <v>229</v>
      </c>
      <c r="G99" s="24">
        <v>120</v>
      </c>
      <c r="H99" s="25">
        <v>0</v>
      </c>
      <c r="I99" s="25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26" t="s">
        <v>50</v>
      </c>
      <c r="E100" s="27" t="s">
        <v>47</v>
      </c>
    </row>
    <row r="101" spans="1:16" x14ac:dyDescent="0.2">
      <c r="A101" s="28" t="s">
        <v>52</v>
      </c>
      <c r="E101" s="29" t="s">
        <v>47</v>
      </c>
    </row>
    <row r="102" spans="1:16" x14ac:dyDescent="0.2">
      <c r="A102" t="s">
        <v>54</v>
      </c>
      <c r="E102" s="27" t="s">
        <v>47</v>
      </c>
    </row>
    <row r="103" spans="1:16" x14ac:dyDescent="0.2">
      <c r="A103" s="17" t="s">
        <v>45</v>
      </c>
      <c r="B103" s="21" t="s">
        <v>172</v>
      </c>
      <c r="C103" s="21" t="s">
        <v>986</v>
      </c>
      <c r="D103" s="17" t="s">
        <v>73</v>
      </c>
      <c r="E103" s="22" t="s">
        <v>1016</v>
      </c>
      <c r="F103" s="23" t="s">
        <v>229</v>
      </c>
      <c r="G103" s="24">
        <v>95</v>
      </c>
      <c r="H103" s="25">
        <v>0</v>
      </c>
      <c r="I103" s="25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26" t="s">
        <v>50</v>
      </c>
      <c r="E104" s="27" t="s">
        <v>47</v>
      </c>
    </row>
    <row r="105" spans="1:16" x14ac:dyDescent="0.2">
      <c r="A105" s="28" t="s">
        <v>52</v>
      </c>
      <c r="E105" s="29" t="s">
        <v>47</v>
      </c>
    </row>
    <row r="106" spans="1:16" x14ac:dyDescent="0.2">
      <c r="A106" t="s">
        <v>54</v>
      </c>
      <c r="E106" s="27" t="s">
        <v>47</v>
      </c>
    </row>
    <row r="107" spans="1:16" x14ac:dyDescent="0.2">
      <c r="A107" s="17" t="s">
        <v>45</v>
      </c>
      <c r="B107" s="21" t="s">
        <v>178</v>
      </c>
      <c r="C107" s="21" t="s">
        <v>986</v>
      </c>
      <c r="D107" s="17" t="s">
        <v>78</v>
      </c>
      <c r="E107" s="22" t="s">
        <v>1017</v>
      </c>
      <c r="F107" s="23" t="s">
        <v>229</v>
      </c>
      <c r="G107" s="24">
        <v>20</v>
      </c>
      <c r="H107" s="25">
        <v>0</v>
      </c>
      <c r="I107" s="25">
        <f>ROUND(ROUND(H107,2)*ROUND(G107,3),2)</f>
        <v>0</v>
      </c>
      <c r="O107">
        <f>(I107*21)/100</f>
        <v>0</v>
      </c>
      <c r="P107" t="s">
        <v>23</v>
      </c>
    </row>
    <row r="108" spans="1:16" x14ac:dyDescent="0.2">
      <c r="A108" s="26" t="s">
        <v>50</v>
      </c>
      <c r="E108" s="27" t="s">
        <v>47</v>
      </c>
    </row>
    <row r="109" spans="1:16" x14ac:dyDescent="0.2">
      <c r="A109" s="28" t="s">
        <v>52</v>
      </c>
      <c r="E109" s="29" t="s">
        <v>47</v>
      </c>
    </row>
    <row r="110" spans="1:16" x14ac:dyDescent="0.2">
      <c r="A110" t="s">
        <v>54</v>
      </c>
      <c r="E110" s="27" t="s">
        <v>47</v>
      </c>
    </row>
    <row r="111" spans="1:16" x14ac:dyDescent="0.2">
      <c r="A111" s="17" t="s">
        <v>45</v>
      </c>
      <c r="B111" s="21" t="s">
        <v>184</v>
      </c>
      <c r="C111" s="21" t="s">
        <v>986</v>
      </c>
      <c r="D111" s="17" t="s">
        <v>40</v>
      </c>
      <c r="E111" s="22" t="s">
        <v>1018</v>
      </c>
      <c r="F111" s="23" t="s">
        <v>100</v>
      </c>
      <c r="G111" s="24">
        <v>48</v>
      </c>
      <c r="H111" s="25">
        <v>0</v>
      </c>
      <c r="I111" s="25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26" t="s">
        <v>50</v>
      </c>
      <c r="E112" s="27" t="s">
        <v>47</v>
      </c>
    </row>
    <row r="113" spans="1:5" x14ac:dyDescent="0.2">
      <c r="A113" s="28" t="s">
        <v>52</v>
      </c>
      <c r="E113" s="29" t="s">
        <v>47</v>
      </c>
    </row>
    <row r="114" spans="1:5" x14ac:dyDescent="0.2">
      <c r="A114" t="s">
        <v>54</v>
      </c>
      <c r="E114" s="27" t="s">
        <v>47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FBD0D-1CAF-46EA-8B18-E6D0DB10C0E8}">
  <sheetPr>
    <pageSetUpPr fitToPage="1"/>
  </sheetPr>
  <dimension ref="A1:R146"/>
  <sheetViews>
    <sheetView tabSelected="1" topLeftCell="B1" workbookViewId="0">
      <pane ySplit="7" topLeftCell="A110" activePane="bottomLeft" state="frozen"/>
      <selection pane="bottomLeft" activeCell="I142" sqref="I14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5" width="5.5703125" hidden="1" customWidth="1"/>
    <col min="16" max="16" width="2" hidden="1" customWidth="1"/>
    <col min="17" max="17" width="4.5703125" hidden="1" customWidth="1"/>
    <col min="18" max="18" width="9" hidden="1" customWidth="1"/>
  </cols>
  <sheetData>
    <row r="1" spans="1:18" ht="12.75" customHeight="1" x14ac:dyDescent="0.2">
      <c r="A1" t="s">
        <v>11</v>
      </c>
      <c r="B1" s="58"/>
      <c r="C1" s="58"/>
      <c r="D1" s="58"/>
      <c r="E1" s="58" t="s">
        <v>0</v>
      </c>
      <c r="F1" s="58"/>
      <c r="G1" s="58"/>
      <c r="H1" s="58"/>
      <c r="I1" s="58"/>
      <c r="P1" t="s">
        <v>22</v>
      </c>
    </row>
    <row r="2" spans="1:18" ht="24.95" customHeight="1" x14ac:dyDescent="0.2">
      <c r="B2" s="58"/>
      <c r="C2" s="58"/>
      <c r="D2" s="58"/>
      <c r="E2" s="61" t="s">
        <v>13</v>
      </c>
      <c r="F2" s="58"/>
      <c r="G2" s="58"/>
      <c r="H2" s="44"/>
      <c r="I2" s="44"/>
      <c r="O2">
        <f>0+O8+O29+O86</f>
        <v>0</v>
      </c>
      <c r="P2" t="s">
        <v>22</v>
      </c>
    </row>
    <row r="3" spans="1:18" ht="15" customHeight="1" x14ac:dyDescent="0.25">
      <c r="A3" t="s">
        <v>12</v>
      </c>
      <c r="B3" s="60" t="s">
        <v>14</v>
      </c>
      <c r="C3" s="77" t="s">
        <v>15</v>
      </c>
      <c r="D3" s="78"/>
      <c r="E3" s="59" t="s">
        <v>16</v>
      </c>
      <c r="F3" s="58"/>
      <c r="G3" s="57"/>
      <c r="H3" s="56" t="s">
        <v>1024</v>
      </c>
      <c r="I3" s="55">
        <f>0+I8+I29+I86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54" t="s">
        <v>18</v>
      </c>
      <c r="C4" s="79" t="s">
        <v>1024</v>
      </c>
      <c r="D4" s="80"/>
      <c r="E4" s="53" t="s">
        <v>1025</v>
      </c>
      <c r="F4" s="44"/>
      <c r="G4" s="44"/>
      <c r="H4" s="50"/>
      <c r="I4" s="50"/>
      <c r="O4" t="s">
        <v>20</v>
      </c>
      <c r="P4" t="s">
        <v>23</v>
      </c>
    </row>
    <row r="5" spans="1:18" ht="12.75" customHeight="1" x14ac:dyDescent="0.2">
      <c r="A5" s="76" t="s">
        <v>26</v>
      </c>
      <c r="B5" s="76" t="s">
        <v>28</v>
      </c>
      <c r="C5" s="76" t="s">
        <v>30</v>
      </c>
      <c r="D5" s="76" t="s">
        <v>31</v>
      </c>
      <c r="E5" s="76" t="s">
        <v>32</v>
      </c>
      <c r="F5" s="76" t="s">
        <v>34</v>
      </c>
      <c r="G5" s="76" t="s">
        <v>36</v>
      </c>
      <c r="H5" s="76" t="s">
        <v>38</v>
      </c>
      <c r="I5" s="76"/>
      <c r="O5" t="s">
        <v>21</v>
      </c>
      <c r="P5" t="s">
        <v>23</v>
      </c>
    </row>
    <row r="6" spans="1:18" ht="12.75" customHeight="1" x14ac:dyDescent="0.2">
      <c r="A6" s="76"/>
      <c r="B6" s="76"/>
      <c r="C6" s="76"/>
      <c r="D6" s="76"/>
      <c r="E6" s="76"/>
      <c r="F6" s="76"/>
      <c r="G6" s="76"/>
      <c r="H6" s="52" t="s">
        <v>39</v>
      </c>
      <c r="I6" s="52" t="s">
        <v>41</v>
      </c>
    </row>
    <row r="7" spans="1:18" ht="12.75" customHeight="1" x14ac:dyDescent="0.2">
      <c r="A7" s="52" t="s">
        <v>27</v>
      </c>
      <c r="B7" s="52" t="s">
        <v>29</v>
      </c>
      <c r="C7" s="52" t="s">
        <v>23</v>
      </c>
      <c r="D7" s="52" t="s">
        <v>22</v>
      </c>
      <c r="E7" s="52" t="s">
        <v>33</v>
      </c>
      <c r="F7" s="52" t="s">
        <v>35</v>
      </c>
      <c r="G7" s="52" t="s">
        <v>37</v>
      </c>
      <c r="H7" s="52" t="s">
        <v>40</v>
      </c>
      <c r="I7" s="52" t="s">
        <v>42</v>
      </c>
    </row>
    <row r="8" spans="1:18" ht="12.75" customHeight="1" x14ac:dyDescent="0.2">
      <c r="A8" s="50" t="s">
        <v>43</v>
      </c>
      <c r="B8" s="50"/>
      <c r="C8" s="51" t="s">
        <v>984</v>
      </c>
      <c r="D8" s="50"/>
      <c r="E8" s="45" t="s">
        <v>985</v>
      </c>
      <c r="F8" s="50"/>
      <c r="G8" s="50"/>
      <c r="H8" s="50"/>
      <c r="I8" s="49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41" t="s">
        <v>45</v>
      </c>
      <c r="B9" s="42" t="s">
        <v>29</v>
      </c>
      <c r="C9" s="42" t="s">
        <v>986</v>
      </c>
      <c r="D9" s="41" t="s">
        <v>47</v>
      </c>
      <c r="E9" s="40" t="s">
        <v>1026</v>
      </c>
      <c r="F9" s="39" t="s">
        <v>229</v>
      </c>
      <c r="G9" s="38">
        <v>80</v>
      </c>
      <c r="H9" s="37">
        <v>0</v>
      </c>
      <c r="I9" s="37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6" t="s">
        <v>50</v>
      </c>
      <c r="E10" s="33" t="s">
        <v>47</v>
      </c>
    </row>
    <row r="11" spans="1:18" x14ac:dyDescent="0.2">
      <c r="A11" s="35" t="s">
        <v>52</v>
      </c>
      <c r="E11" s="34" t="s">
        <v>47</v>
      </c>
    </row>
    <row r="12" spans="1:18" x14ac:dyDescent="0.2">
      <c r="A12" t="s">
        <v>54</v>
      </c>
      <c r="E12" s="33" t="s">
        <v>47</v>
      </c>
    </row>
    <row r="13" spans="1:18" x14ac:dyDescent="0.2">
      <c r="A13" s="41" t="s">
        <v>45</v>
      </c>
      <c r="B13" s="42" t="s">
        <v>23</v>
      </c>
      <c r="C13" s="42" t="s">
        <v>986</v>
      </c>
      <c r="D13" s="41" t="s">
        <v>29</v>
      </c>
      <c r="E13" s="40" t="s">
        <v>1027</v>
      </c>
      <c r="F13" s="39" t="s">
        <v>819</v>
      </c>
      <c r="G13" s="38">
        <v>2</v>
      </c>
      <c r="H13" s="37">
        <v>0</v>
      </c>
      <c r="I13" s="37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6" t="s">
        <v>50</v>
      </c>
      <c r="E14" s="33" t="s">
        <v>47</v>
      </c>
    </row>
    <row r="15" spans="1:18" x14ac:dyDescent="0.2">
      <c r="A15" s="35" t="s">
        <v>52</v>
      </c>
      <c r="E15" s="34" t="s">
        <v>47</v>
      </c>
    </row>
    <row r="16" spans="1:18" x14ac:dyDescent="0.2">
      <c r="A16" t="s">
        <v>54</v>
      </c>
      <c r="E16" s="33" t="s">
        <v>47</v>
      </c>
    </row>
    <row r="17" spans="1:18" x14ac:dyDescent="0.2">
      <c r="A17" s="41" t="s">
        <v>45</v>
      </c>
      <c r="B17" s="42" t="s">
        <v>22</v>
      </c>
      <c r="C17" s="42" t="s">
        <v>986</v>
      </c>
      <c r="D17" s="41" t="s">
        <v>23</v>
      </c>
      <c r="E17" s="40" t="s">
        <v>1019</v>
      </c>
      <c r="F17" s="39" t="s">
        <v>229</v>
      </c>
      <c r="G17" s="38">
        <v>20</v>
      </c>
      <c r="H17" s="37">
        <v>0</v>
      </c>
      <c r="I17" s="37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6" t="s">
        <v>50</v>
      </c>
      <c r="E18" s="33" t="s">
        <v>47</v>
      </c>
    </row>
    <row r="19" spans="1:18" x14ac:dyDescent="0.2">
      <c r="A19" s="35" t="s">
        <v>52</v>
      </c>
      <c r="E19" s="34" t="s">
        <v>47</v>
      </c>
    </row>
    <row r="20" spans="1:18" x14ac:dyDescent="0.2">
      <c r="A20" t="s">
        <v>54</v>
      </c>
      <c r="E20" s="33" t="s">
        <v>47</v>
      </c>
    </row>
    <row r="21" spans="1:18" x14ac:dyDescent="0.2">
      <c r="A21" s="41" t="s">
        <v>45</v>
      </c>
      <c r="B21" s="42" t="s">
        <v>33</v>
      </c>
      <c r="C21" s="42" t="s">
        <v>986</v>
      </c>
      <c r="D21" s="41" t="s">
        <v>22</v>
      </c>
      <c r="E21" s="40" t="s">
        <v>990</v>
      </c>
      <c r="F21" s="39" t="s">
        <v>229</v>
      </c>
      <c r="G21" s="38">
        <v>7</v>
      </c>
      <c r="H21" s="37">
        <v>0</v>
      </c>
      <c r="I21" s="37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6" t="s">
        <v>50</v>
      </c>
      <c r="E22" s="33" t="s">
        <v>47</v>
      </c>
    </row>
    <row r="23" spans="1:18" x14ac:dyDescent="0.2">
      <c r="A23" s="35" t="s">
        <v>52</v>
      </c>
      <c r="E23" s="34" t="s">
        <v>47</v>
      </c>
    </row>
    <row r="24" spans="1:18" x14ac:dyDescent="0.2">
      <c r="A24" t="s">
        <v>54</v>
      </c>
      <c r="E24" s="33" t="s">
        <v>47</v>
      </c>
    </row>
    <row r="25" spans="1:18" x14ac:dyDescent="0.2">
      <c r="A25" s="41" t="s">
        <v>45</v>
      </c>
      <c r="B25" s="42" t="s">
        <v>35</v>
      </c>
      <c r="C25" s="42" t="s">
        <v>986</v>
      </c>
      <c r="D25" s="41" t="s">
        <v>33</v>
      </c>
      <c r="E25" s="40" t="s">
        <v>1020</v>
      </c>
      <c r="F25" s="39" t="s">
        <v>819</v>
      </c>
      <c r="G25" s="38">
        <v>4</v>
      </c>
      <c r="H25" s="37">
        <v>0</v>
      </c>
      <c r="I25" s="37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36" t="s">
        <v>50</v>
      </c>
      <c r="E26" s="33" t="s">
        <v>47</v>
      </c>
    </row>
    <row r="27" spans="1:18" x14ac:dyDescent="0.2">
      <c r="A27" s="35" t="s">
        <v>52</v>
      </c>
      <c r="E27" s="34" t="s">
        <v>47</v>
      </c>
    </row>
    <row r="28" spans="1:18" x14ac:dyDescent="0.2">
      <c r="A28" t="s">
        <v>54</v>
      </c>
      <c r="E28" s="33" t="s">
        <v>47</v>
      </c>
    </row>
    <row r="29" spans="1:18" ht="12.75" customHeight="1" x14ac:dyDescent="0.2">
      <c r="A29" s="44" t="s">
        <v>43</v>
      </c>
      <c r="B29" s="44"/>
      <c r="C29" s="46" t="s">
        <v>992</v>
      </c>
      <c r="D29" s="44"/>
      <c r="E29" s="45" t="s">
        <v>993</v>
      </c>
      <c r="F29" s="44"/>
      <c r="G29" s="44"/>
      <c r="H29" s="44"/>
      <c r="I29" s="43">
        <f>0+Q29</f>
        <v>0</v>
      </c>
      <c r="O29">
        <f>0+R29</f>
        <v>0</v>
      </c>
      <c r="Q29">
        <f>0+I30+I34+I38+I42+I46+I50+I54+I58+I62+I66+I70+I74+I78+I82</f>
        <v>0</v>
      </c>
      <c r="R29">
        <f>0+O30+O34+O38+O42+O46+O50+O54+O58+O62+O66+O70+O74+O78+O82</f>
        <v>0</v>
      </c>
    </row>
    <row r="30" spans="1:18" x14ac:dyDescent="0.2">
      <c r="A30" s="41" t="s">
        <v>45</v>
      </c>
      <c r="B30" s="42" t="s">
        <v>37</v>
      </c>
      <c r="C30" s="42" t="s">
        <v>986</v>
      </c>
      <c r="D30" s="41" t="s">
        <v>42</v>
      </c>
      <c r="E30" s="40" t="s">
        <v>1028</v>
      </c>
      <c r="F30" s="39" t="s">
        <v>229</v>
      </c>
      <c r="G30" s="38">
        <v>80</v>
      </c>
      <c r="H30" s="37">
        <v>0</v>
      </c>
      <c r="I30" s="37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6" t="s">
        <v>50</v>
      </c>
      <c r="E31" s="33" t="s">
        <v>47</v>
      </c>
    </row>
    <row r="32" spans="1:18" x14ac:dyDescent="0.2">
      <c r="A32" s="35" t="s">
        <v>52</v>
      </c>
      <c r="E32" s="34" t="s">
        <v>47</v>
      </c>
    </row>
    <row r="33" spans="1:16" x14ac:dyDescent="0.2">
      <c r="A33" t="s">
        <v>54</v>
      </c>
      <c r="E33" s="33" t="s">
        <v>47</v>
      </c>
    </row>
    <row r="34" spans="1:16" x14ac:dyDescent="0.2">
      <c r="A34" s="41" t="s">
        <v>45</v>
      </c>
      <c r="B34" s="42" t="s">
        <v>73</v>
      </c>
      <c r="C34" s="42" t="s">
        <v>986</v>
      </c>
      <c r="D34" s="41" t="s">
        <v>91</v>
      </c>
      <c r="E34" s="40" t="s">
        <v>1002</v>
      </c>
      <c r="F34" s="39" t="s">
        <v>819</v>
      </c>
      <c r="G34" s="38">
        <v>2</v>
      </c>
      <c r="H34" s="37">
        <v>0</v>
      </c>
      <c r="I34" s="37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6" t="s">
        <v>50</v>
      </c>
      <c r="E35" s="33" t="s">
        <v>47</v>
      </c>
    </row>
    <row r="36" spans="1:16" x14ac:dyDescent="0.2">
      <c r="A36" s="35" t="s">
        <v>52</v>
      </c>
      <c r="E36" s="34" t="s">
        <v>47</v>
      </c>
    </row>
    <row r="37" spans="1:16" x14ac:dyDescent="0.2">
      <c r="A37" t="s">
        <v>54</v>
      </c>
      <c r="E37" s="33" t="s">
        <v>47</v>
      </c>
    </row>
    <row r="38" spans="1:16" x14ac:dyDescent="0.2">
      <c r="A38" s="41" t="s">
        <v>45</v>
      </c>
      <c r="B38" s="42" t="s">
        <v>78</v>
      </c>
      <c r="C38" s="42" t="s">
        <v>986</v>
      </c>
      <c r="D38" s="41" t="s">
        <v>97</v>
      </c>
      <c r="E38" s="40" t="s">
        <v>1004</v>
      </c>
      <c r="F38" s="39" t="s">
        <v>819</v>
      </c>
      <c r="G38" s="38">
        <v>2</v>
      </c>
      <c r="H38" s="37">
        <v>0</v>
      </c>
      <c r="I38" s="37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6" t="s">
        <v>50</v>
      </c>
      <c r="E39" s="33" t="s">
        <v>47</v>
      </c>
    </row>
    <row r="40" spans="1:16" x14ac:dyDescent="0.2">
      <c r="A40" s="35" t="s">
        <v>52</v>
      </c>
      <c r="E40" s="34" t="s">
        <v>47</v>
      </c>
    </row>
    <row r="41" spans="1:16" x14ac:dyDescent="0.2">
      <c r="A41" t="s">
        <v>54</v>
      </c>
      <c r="E41" s="33" t="s">
        <v>47</v>
      </c>
    </row>
    <row r="42" spans="1:16" x14ac:dyDescent="0.2">
      <c r="A42" s="41" t="s">
        <v>45</v>
      </c>
      <c r="B42" s="42" t="s">
        <v>40</v>
      </c>
      <c r="C42" s="42" t="s">
        <v>986</v>
      </c>
      <c r="D42" s="41" t="s">
        <v>104</v>
      </c>
      <c r="E42" s="40" t="s">
        <v>994</v>
      </c>
      <c r="F42" s="39" t="s">
        <v>995</v>
      </c>
      <c r="G42" s="38">
        <v>2</v>
      </c>
      <c r="H42" s="37">
        <v>0</v>
      </c>
      <c r="I42" s="37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6" t="s">
        <v>50</v>
      </c>
      <c r="E43" s="33" t="s">
        <v>47</v>
      </c>
    </row>
    <row r="44" spans="1:16" x14ac:dyDescent="0.2">
      <c r="A44" s="35" t="s">
        <v>52</v>
      </c>
      <c r="E44" s="34" t="s">
        <v>47</v>
      </c>
    </row>
    <row r="45" spans="1:16" x14ac:dyDescent="0.2">
      <c r="A45" t="s">
        <v>54</v>
      </c>
      <c r="E45" s="33" t="s">
        <v>47</v>
      </c>
    </row>
    <row r="46" spans="1:16" x14ac:dyDescent="0.2">
      <c r="A46" s="41" t="s">
        <v>45</v>
      </c>
      <c r="B46" s="42" t="s">
        <v>42</v>
      </c>
      <c r="C46" s="42" t="s">
        <v>986</v>
      </c>
      <c r="D46" s="41" t="s">
        <v>110</v>
      </c>
      <c r="E46" s="40" t="s">
        <v>1021</v>
      </c>
      <c r="F46" s="39" t="s">
        <v>229</v>
      </c>
      <c r="G46" s="38">
        <v>90</v>
      </c>
      <c r="H46" s="37">
        <v>0</v>
      </c>
      <c r="I46" s="37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6" t="s">
        <v>50</v>
      </c>
      <c r="E47" s="33" t="s">
        <v>47</v>
      </c>
    </row>
    <row r="48" spans="1:16" x14ac:dyDescent="0.2">
      <c r="A48" s="35" t="s">
        <v>52</v>
      </c>
      <c r="E48" s="34" t="s">
        <v>47</v>
      </c>
    </row>
    <row r="49" spans="1:16" x14ac:dyDescent="0.2">
      <c r="A49" t="s">
        <v>54</v>
      </c>
      <c r="E49" s="33" t="s">
        <v>47</v>
      </c>
    </row>
    <row r="50" spans="1:16" x14ac:dyDescent="0.2">
      <c r="A50" s="41" t="s">
        <v>45</v>
      </c>
      <c r="B50" s="42" t="s">
        <v>91</v>
      </c>
      <c r="C50" s="42" t="s">
        <v>986</v>
      </c>
      <c r="D50" s="41" t="s">
        <v>116</v>
      </c>
      <c r="E50" s="40" t="s">
        <v>997</v>
      </c>
      <c r="F50" s="39" t="s">
        <v>133</v>
      </c>
      <c r="G50" s="38">
        <v>4</v>
      </c>
      <c r="H50" s="37">
        <v>0</v>
      </c>
      <c r="I50" s="37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6" t="s">
        <v>50</v>
      </c>
      <c r="E51" s="33" t="s">
        <v>47</v>
      </c>
    </row>
    <row r="52" spans="1:16" x14ac:dyDescent="0.2">
      <c r="A52" s="35" t="s">
        <v>52</v>
      </c>
      <c r="E52" s="34" t="s">
        <v>47</v>
      </c>
    </row>
    <row r="53" spans="1:16" x14ac:dyDescent="0.2">
      <c r="A53" t="s">
        <v>54</v>
      </c>
      <c r="E53" s="33" t="s">
        <v>47</v>
      </c>
    </row>
    <row r="54" spans="1:16" x14ac:dyDescent="0.2">
      <c r="A54" s="41" t="s">
        <v>45</v>
      </c>
      <c r="B54" s="42" t="s">
        <v>97</v>
      </c>
      <c r="C54" s="42" t="s">
        <v>986</v>
      </c>
      <c r="D54" s="41" t="s">
        <v>123</v>
      </c>
      <c r="E54" s="40" t="s">
        <v>998</v>
      </c>
      <c r="F54" s="39" t="s">
        <v>229</v>
      </c>
      <c r="G54" s="38">
        <v>80</v>
      </c>
      <c r="H54" s="37">
        <v>0</v>
      </c>
      <c r="I54" s="37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6" t="s">
        <v>50</v>
      </c>
      <c r="E55" s="33" t="s">
        <v>47</v>
      </c>
    </row>
    <row r="56" spans="1:16" x14ac:dyDescent="0.2">
      <c r="A56" s="35" t="s">
        <v>52</v>
      </c>
      <c r="E56" s="34" t="s">
        <v>47</v>
      </c>
    </row>
    <row r="57" spans="1:16" x14ac:dyDescent="0.2">
      <c r="A57" t="s">
        <v>54</v>
      </c>
      <c r="E57" s="33" t="s">
        <v>47</v>
      </c>
    </row>
    <row r="58" spans="1:16" x14ac:dyDescent="0.2">
      <c r="A58" s="41" t="s">
        <v>45</v>
      </c>
      <c r="B58" s="42" t="s">
        <v>104</v>
      </c>
      <c r="C58" s="42" t="s">
        <v>986</v>
      </c>
      <c r="D58" s="41" t="s">
        <v>130</v>
      </c>
      <c r="E58" s="40" t="s">
        <v>999</v>
      </c>
      <c r="F58" s="39" t="s">
        <v>229</v>
      </c>
      <c r="G58" s="38">
        <v>7</v>
      </c>
      <c r="H58" s="37">
        <v>0</v>
      </c>
      <c r="I58" s="37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6" t="s">
        <v>50</v>
      </c>
      <c r="E59" s="33" t="s">
        <v>47</v>
      </c>
    </row>
    <row r="60" spans="1:16" x14ac:dyDescent="0.2">
      <c r="A60" s="35" t="s">
        <v>52</v>
      </c>
      <c r="E60" s="34" t="s">
        <v>47</v>
      </c>
    </row>
    <row r="61" spans="1:16" x14ac:dyDescent="0.2">
      <c r="A61" t="s">
        <v>54</v>
      </c>
      <c r="E61" s="33" t="s">
        <v>47</v>
      </c>
    </row>
    <row r="62" spans="1:16" x14ac:dyDescent="0.2">
      <c r="A62" s="41" t="s">
        <v>45</v>
      </c>
      <c r="B62" s="42" t="s">
        <v>110</v>
      </c>
      <c r="C62" s="42" t="s">
        <v>986</v>
      </c>
      <c r="D62" s="41" t="s">
        <v>137</v>
      </c>
      <c r="E62" s="40" t="s">
        <v>1029</v>
      </c>
      <c r="F62" s="39" t="s">
        <v>107</v>
      </c>
      <c r="G62" s="38">
        <v>1</v>
      </c>
      <c r="H62" s="37">
        <v>0</v>
      </c>
      <c r="I62" s="37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6" t="s">
        <v>50</v>
      </c>
      <c r="E63" s="33" t="s">
        <v>47</v>
      </c>
    </row>
    <row r="64" spans="1:16" x14ac:dyDescent="0.2">
      <c r="A64" s="35" t="s">
        <v>52</v>
      </c>
      <c r="E64" s="34" t="s">
        <v>47</v>
      </c>
    </row>
    <row r="65" spans="1:16" x14ac:dyDescent="0.2">
      <c r="A65" t="s">
        <v>54</v>
      </c>
      <c r="E65" s="33" t="s">
        <v>47</v>
      </c>
    </row>
    <row r="66" spans="1:16" x14ac:dyDescent="0.2">
      <c r="A66" s="41" t="s">
        <v>45</v>
      </c>
      <c r="B66" s="42" t="s">
        <v>116</v>
      </c>
      <c r="C66" s="42" t="s">
        <v>986</v>
      </c>
      <c r="D66" s="41" t="s">
        <v>35</v>
      </c>
      <c r="E66" s="40" t="s">
        <v>1030</v>
      </c>
      <c r="F66" s="39" t="s">
        <v>1009</v>
      </c>
      <c r="G66" s="38">
        <v>2</v>
      </c>
      <c r="H66" s="37">
        <v>0</v>
      </c>
      <c r="I66" s="37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6" t="s">
        <v>50</v>
      </c>
      <c r="E67" s="33" t="s">
        <v>47</v>
      </c>
    </row>
    <row r="68" spans="1:16" x14ac:dyDescent="0.2">
      <c r="A68" s="35" t="s">
        <v>52</v>
      </c>
      <c r="E68" s="34" t="s">
        <v>47</v>
      </c>
    </row>
    <row r="69" spans="1:16" x14ac:dyDescent="0.2">
      <c r="A69" t="s">
        <v>54</v>
      </c>
      <c r="E69" s="33" t="s">
        <v>47</v>
      </c>
    </row>
    <row r="70" spans="1:16" x14ac:dyDescent="0.2">
      <c r="A70" s="41" t="s">
        <v>45</v>
      </c>
      <c r="B70" s="42" t="s">
        <v>123</v>
      </c>
      <c r="C70" s="42" t="s">
        <v>986</v>
      </c>
      <c r="D70" s="41" t="s">
        <v>37</v>
      </c>
      <c r="E70" s="40" t="s">
        <v>1031</v>
      </c>
      <c r="F70" s="39" t="s">
        <v>229</v>
      </c>
      <c r="G70" s="38">
        <v>30</v>
      </c>
      <c r="H70" s="37">
        <v>0</v>
      </c>
      <c r="I70" s="37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6" t="s">
        <v>50</v>
      </c>
      <c r="E71" s="33" t="s">
        <v>47</v>
      </c>
    </row>
    <row r="72" spans="1:16" x14ac:dyDescent="0.2">
      <c r="A72" s="35" t="s">
        <v>52</v>
      </c>
      <c r="E72" s="34" t="s">
        <v>47</v>
      </c>
    </row>
    <row r="73" spans="1:16" x14ac:dyDescent="0.2">
      <c r="A73" t="s">
        <v>54</v>
      </c>
      <c r="E73" s="33" t="s">
        <v>47</v>
      </c>
    </row>
    <row r="74" spans="1:16" x14ac:dyDescent="0.2">
      <c r="A74" s="41" t="s">
        <v>45</v>
      </c>
      <c r="B74" s="42" t="s">
        <v>130</v>
      </c>
      <c r="C74" s="42" t="s">
        <v>986</v>
      </c>
      <c r="D74" s="41" t="s">
        <v>73</v>
      </c>
      <c r="E74" s="40" t="s">
        <v>1032</v>
      </c>
      <c r="F74" s="39" t="s">
        <v>819</v>
      </c>
      <c r="G74" s="38">
        <v>1</v>
      </c>
      <c r="H74" s="37">
        <v>0</v>
      </c>
      <c r="I74" s="37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6" t="s">
        <v>50</v>
      </c>
      <c r="E75" s="33" t="s">
        <v>47</v>
      </c>
    </row>
    <row r="76" spans="1:16" x14ac:dyDescent="0.2">
      <c r="A76" s="35" t="s">
        <v>52</v>
      </c>
      <c r="E76" s="34" t="s">
        <v>47</v>
      </c>
    </row>
    <row r="77" spans="1:16" x14ac:dyDescent="0.2">
      <c r="A77" t="s">
        <v>54</v>
      </c>
      <c r="E77" s="33" t="s">
        <v>47</v>
      </c>
    </row>
    <row r="78" spans="1:16" x14ac:dyDescent="0.2">
      <c r="A78" s="41" t="s">
        <v>45</v>
      </c>
      <c r="B78" s="42" t="s">
        <v>137</v>
      </c>
      <c r="C78" s="42" t="s">
        <v>986</v>
      </c>
      <c r="D78" s="41" t="s">
        <v>78</v>
      </c>
      <c r="E78" s="40" t="s">
        <v>1033</v>
      </c>
      <c r="F78" s="39" t="s">
        <v>107</v>
      </c>
      <c r="G78" s="38">
        <v>1</v>
      </c>
      <c r="H78" s="37">
        <v>0</v>
      </c>
      <c r="I78" s="37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6" t="s">
        <v>50</v>
      </c>
      <c r="E79" s="33" t="s">
        <v>47</v>
      </c>
    </row>
    <row r="80" spans="1:16" x14ac:dyDescent="0.2">
      <c r="A80" s="35" t="s">
        <v>52</v>
      </c>
      <c r="E80" s="34" t="s">
        <v>47</v>
      </c>
    </row>
    <row r="81" spans="1:18" x14ac:dyDescent="0.2">
      <c r="A81" t="s">
        <v>54</v>
      </c>
      <c r="E81" s="33" t="s">
        <v>47</v>
      </c>
    </row>
    <row r="82" spans="1:18" x14ac:dyDescent="0.2">
      <c r="A82" s="41" t="s">
        <v>45</v>
      </c>
      <c r="B82" s="42" t="s">
        <v>143</v>
      </c>
      <c r="C82" s="42" t="s">
        <v>986</v>
      </c>
      <c r="D82" s="41" t="s">
        <v>40</v>
      </c>
      <c r="E82" s="40" t="s">
        <v>1034</v>
      </c>
      <c r="F82" s="39" t="s">
        <v>229</v>
      </c>
      <c r="G82" s="38">
        <v>20</v>
      </c>
      <c r="H82" s="37">
        <v>0</v>
      </c>
      <c r="I82" s="37">
        <f>ROUND(ROUND(H82,2)*ROUND(G82,3),2)</f>
        <v>0</v>
      </c>
      <c r="O82">
        <f>(I82*21)/100</f>
        <v>0</v>
      </c>
      <c r="P82" t="s">
        <v>23</v>
      </c>
    </row>
    <row r="83" spans="1:18" x14ac:dyDescent="0.2">
      <c r="A83" s="36" t="s">
        <v>50</v>
      </c>
      <c r="E83" s="33" t="s">
        <v>47</v>
      </c>
    </row>
    <row r="84" spans="1:18" x14ac:dyDescent="0.2">
      <c r="A84" s="35" t="s">
        <v>52</v>
      </c>
      <c r="E84" s="34" t="s">
        <v>47</v>
      </c>
    </row>
    <row r="85" spans="1:18" x14ac:dyDescent="0.2">
      <c r="A85" t="s">
        <v>54</v>
      </c>
      <c r="E85" s="33" t="s">
        <v>47</v>
      </c>
    </row>
    <row r="86" spans="1:18" ht="12.75" customHeight="1" x14ac:dyDescent="0.2">
      <c r="A86" s="44" t="s">
        <v>43</v>
      </c>
      <c r="B86" s="44"/>
      <c r="C86" s="46" t="s">
        <v>1005</v>
      </c>
      <c r="D86" s="44"/>
      <c r="E86" s="45" t="s">
        <v>1006</v>
      </c>
      <c r="F86" s="44"/>
      <c r="G86" s="44"/>
      <c r="H86" s="44"/>
      <c r="I86" s="43">
        <f>0+Q86</f>
        <v>0</v>
      </c>
      <c r="O86">
        <f>0+R86</f>
        <v>0</v>
      </c>
      <c r="Q86" s="68">
        <f>0+I87+I91+I95+I99+I103+I107+I111+I115+I119+I123+I127+I131+I135+I139+I143</f>
        <v>0</v>
      </c>
      <c r="R86">
        <f>0+O87+O91+O95+O99+O103+O107+O111+O115+O119+O123+O127+O131+O135+O139+O143</f>
        <v>0</v>
      </c>
    </row>
    <row r="87" spans="1:18" x14ac:dyDescent="0.2">
      <c r="A87" s="41" t="s">
        <v>45</v>
      </c>
      <c r="B87" s="42" t="s">
        <v>149</v>
      </c>
      <c r="C87" s="42" t="s">
        <v>986</v>
      </c>
      <c r="D87" s="41" t="s">
        <v>47</v>
      </c>
      <c r="E87" s="40" t="s">
        <v>1007</v>
      </c>
      <c r="F87" s="39" t="s">
        <v>857</v>
      </c>
      <c r="G87" s="38">
        <v>0.06</v>
      </c>
      <c r="H87" s="37">
        <v>0</v>
      </c>
      <c r="I87" s="37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6" t="s">
        <v>50</v>
      </c>
      <c r="E88" s="33" t="s">
        <v>47</v>
      </c>
    </row>
    <row r="89" spans="1:18" x14ac:dyDescent="0.2">
      <c r="A89" s="35" t="s">
        <v>52</v>
      </c>
      <c r="E89" s="34" t="s">
        <v>47</v>
      </c>
    </row>
    <row r="90" spans="1:18" x14ac:dyDescent="0.2">
      <c r="A90" t="s">
        <v>54</v>
      </c>
      <c r="E90" s="33" t="s">
        <v>47</v>
      </c>
    </row>
    <row r="91" spans="1:18" x14ac:dyDescent="0.2">
      <c r="A91" s="41" t="s">
        <v>45</v>
      </c>
      <c r="B91" s="42" t="s">
        <v>156</v>
      </c>
      <c r="C91" s="42" t="s">
        <v>986</v>
      </c>
      <c r="D91" s="41" t="s">
        <v>29</v>
      </c>
      <c r="E91" s="40" t="s">
        <v>1008</v>
      </c>
      <c r="F91" s="39" t="s">
        <v>1009</v>
      </c>
      <c r="G91" s="38">
        <v>4</v>
      </c>
      <c r="H91" s="37">
        <v>0</v>
      </c>
      <c r="I91" s="37">
        <f>ROUND(ROUND(H91,2)*ROUND(G91,3),2)</f>
        <v>0</v>
      </c>
      <c r="O91">
        <f>(I91*21)/100</f>
        <v>0</v>
      </c>
      <c r="P91" t="s">
        <v>23</v>
      </c>
    </row>
    <row r="92" spans="1:18" x14ac:dyDescent="0.2">
      <c r="A92" s="36" t="s">
        <v>50</v>
      </c>
      <c r="E92" s="33" t="s">
        <v>47</v>
      </c>
    </row>
    <row r="93" spans="1:18" x14ac:dyDescent="0.2">
      <c r="A93" s="35" t="s">
        <v>52</v>
      </c>
      <c r="E93" s="34" t="s">
        <v>47</v>
      </c>
    </row>
    <row r="94" spans="1:18" x14ac:dyDescent="0.2">
      <c r="A94" t="s">
        <v>54</v>
      </c>
      <c r="E94" s="33" t="s">
        <v>47</v>
      </c>
    </row>
    <row r="95" spans="1:18" x14ac:dyDescent="0.2">
      <c r="A95" s="41" t="s">
        <v>45</v>
      </c>
      <c r="B95" s="42" t="s">
        <v>161</v>
      </c>
      <c r="C95" s="42" t="s">
        <v>986</v>
      </c>
      <c r="D95" s="41" t="s">
        <v>42</v>
      </c>
      <c r="E95" s="40" t="s">
        <v>1010</v>
      </c>
      <c r="F95" s="39" t="s">
        <v>100</v>
      </c>
      <c r="G95" s="38">
        <v>6</v>
      </c>
      <c r="H95" s="37">
        <v>0</v>
      </c>
      <c r="I95" s="37">
        <f>ROUND(ROUND(H95,2)*ROUND(G95,3),2)</f>
        <v>0</v>
      </c>
      <c r="O95">
        <f>(I95*21)/100</f>
        <v>0</v>
      </c>
      <c r="P95" t="s">
        <v>23</v>
      </c>
    </row>
    <row r="96" spans="1:18" x14ac:dyDescent="0.2">
      <c r="A96" s="36" t="s">
        <v>50</v>
      </c>
      <c r="E96" s="33" t="s">
        <v>47</v>
      </c>
    </row>
    <row r="97" spans="1:16" x14ac:dyDescent="0.2">
      <c r="A97" s="35" t="s">
        <v>52</v>
      </c>
      <c r="E97" s="34" t="s">
        <v>47</v>
      </c>
    </row>
    <row r="98" spans="1:16" x14ac:dyDescent="0.2">
      <c r="A98" t="s">
        <v>54</v>
      </c>
      <c r="E98" s="33" t="s">
        <v>47</v>
      </c>
    </row>
    <row r="99" spans="1:16" x14ac:dyDescent="0.2">
      <c r="A99" s="41" t="s">
        <v>45</v>
      </c>
      <c r="B99" s="42" t="s">
        <v>166</v>
      </c>
      <c r="C99" s="42" t="s">
        <v>986</v>
      </c>
      <c r="D99" s="41" t="s">
        <v>91</v>
      </c>
      <c r="E99" s="40" t="s">
        <v>1022</v>
      </c>
      <c r="F99" s="39" t="s">
        <v>229</v>
      </c>
      <c r="G99" s="38">
        <v>17</v>
      </c>
      <c r="H99" s="37">
        <v>0</v>
      </c>
      <c r="I99" s="37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36" t="s">
        <v>50</v>
      </c>
      <c r="E100" s="33" t="s">
        <v>47</v>
      </c>
    </row>
    <row r="101" spans="1:16" x14ac:dyDescent="0.2">
      <c r="A101" s="35" t="s">
        <v>52</v>
      </c>
      <c r="E101" s="34" t="s">
        <v>47</v>
      </c>
    </row>
    <row r="102" spans="1:16" x14ac:dyDescent="0.2">
      <c r="A102" t="s">
        <v>54</v>
      </c>
      <c r="E102" s="33" t="s">
        <v>47</v>
      </c>
    </row>
    <row r="103" spans="1:16" x14ac:dyDescent="0.2">
      <c r="A103" s="41" t="s">
        <v>45</v>
      </c>
      <c r="B103" s="42" t="s">
        <v>172</v>
      </c>
      <c r="C103" s="42" t="s">
        <v>986</v>
      </c>
      <c r="D103" s="41" t="s">
        <v>97</v>
      </c>
      <c r="E103" s="40" t="s">
        <v>1023</v>
      </c>
      <c r="F103" s="39" t="s">
        <v>857</v>
      </c>
      <c r="G103" s="38">
        <v>0.04</v>
      </c>
      <c r="H103" s="37">
        <v>0</v>
      </c>
      <c r="I103" s="37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36" t="s">
        <v>50</v>
      </c>
      <c r="E104" s="33" t="s">
        <v>47</v>
      </c>
    </row>
    <row r="105" spans="1:16" x14ac:dyDescent="0.2">
      <c r="A105" s="35" t="s">
        <v>52</v>
      </c>
      <c r="E105" s="34" t="s">
        <v>47</v>
      </c>
    </row>
    <row r="106" spans="1:16" x14ac:dyDescent="0.2">
      <c r="A106" t="s">
        <v>54</v>
      </c>
      <c r="E106" s="33" t="s">
        <v>47</v>
      </c>
    </row>
    <row r="107" spans="1:16" x14ac:dyDescent="0.2">
      <c r="A107" s="41" t="s">
        <v>45</v>
      </c>
      <c r="B107" s="42" t="s">
        <v>178</v>
      </c>
      <c r="C107" s="42" t="s">
        <v>986</v>
      </c>
      <c r="D107" s="41" t="s">
        <v>23</v>
      </c>
      <c r="E107" s="40" t="s">
        <v>1011</v>
      </c>
      <c r="F107" s="39" t="s">
        <v>229</v>
      </c>
      <c r="G107" s="38">
        <v>10</v>
      </c>
      <c r="H107" s="37">
        <v>0</v>
      </c>
      <c r="I107" s="37">
        <f>ROUND(ROUND(H107,2)*ROUND(G107,3),2)</f>
        <v>0</v>
      </c>
      <c r="O107">
        <f>(I107*21)/100</f>
        <v>0</v>
      </c>
      <c r="P107" t="s">
        <v>23</v>
      </c>
    </row>
    <row r="108" spans="1:16" x14ac:dyDescent="0.2">
      <c r="A108" s="36" t="s">
        <v>50</v>
      </c>
      <c r="E108" s="33" t="s">
        <v>47</v>
      </c>
    </row>
    <row r="109" spans="1:16" x14ac:dyDescent="0.2">
      <c r="A109" s="35" t="s">
        <v>52</v>
      </c>
      <c r="E109" s="34" t="s">
        <v>47</v>
      </c>
    </row>
    <row r="110" spans="1:16" x14ac:dyDescent="0.2">
      <c r="A110" t="s">
        <v>54</v>
      </c>
      <c r="E110" s="33" t="s">
        <v>47</v>
      </c>
    </row>
    <row r="111" spans="1:16" x14ac:dyDescent="0.2">
      <c r="A111" s="41" t="s">
        <v>45</v>
      </c>
      <c r="B111" s="42" t="s">
        <v>184</v>
      </c>
      <c r="C111" s="42" t="s">
        <v>986</v>
      </c>
      <c r="D111" s="41" t="s">
        <v>22</v>
      </c>
      <c r="E111" s="40" t="s">
        <v>1012</v>
      </c>
      <c r="F111" s="39" t="s">
        <v>229</v>
      </c>
      <c r="G111" s="38">
        <v>7</v>
      </c>
      <c r="H111" s="37">
        <v>0</v>
      </c>
      <c r="I111" s="37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36" t="s">
        <v>50</v>
      </c>
      <c r="E112" s="33" t="s">
        <v>47</v>
      </c>
    </row>
    <row r="113" spans="1:16" x14ac:dyDescent="0.2">
      <c r="A113" s="35" t="s">
        <v>52</v>
      </c>
      <c r="E113" s="34" t="s">
        <v>47</v>
      </c>
    </row>
    <row r="114" spans="1:16" x14ac:dyDescent="0.2">
      <c r="A114" t="s">
        <v>54</v>
      </c>
      <c r="E114" s="33" t="s">
        <v>47</v>
      </c>
    </row>
    <row r="115" spans="1:16" x14ac:dyDescent="0.2">
      <c r="A115" s="41" t="s">
        <v>45</v>
      </c>
      <c r="B115" s="42" t="s">
        <v>188</v>
      </c>
      <c r="C115" s="42" t="s">
        <v>986</v>
      </c>
      <c r="D115" s="41" t="s">
        <v>33</v>
      </c>
      <c r="E115" s="40" t="s">
        <v>1013</v>
      </c>
      <c r="F115" s="39" t="s">
        <v>119</v>
      </c>
      <c r="G115" s="38">
        <v>19</v>
      </c>
      <c r="H115" s="37">
        <v>0</v>
      </c>
      <c r="I115" s="37">
        <f>ROUND(ROUND(H115,2)*ROUND(G115,3),2)</f>
        <v>0</v>
      </c>
      <c r="O115">
        <f>(I115*21)/100</f>
        <v>0</v>
      </c>
      <c r="P115" t="s">
        <v>23</v>
      </c>
    </row>
    <row r="116" spans="1:16" x14ac:dyDescent="0.2">
      <c r="A116" s="36" t="s">
        <v>50</v>
      </c>
      <c r="E116" s="33" t="s">
        <v>47</v>
      </c>
    </row>
    <row r="117" spans="1:16" x14ac:dyDescent="0.2">
      <c r="A117" s="35" t="s">
        <v>52</v>
      </c>
      <c r="E117" s="34" t="s">
        <v>47</v>
      </c>
    </row>
    <row r="118" spans="1:16" x14ac:dyDescent="0.2">
      <c r="A118" t="s">
        <v>54</v>
      </c>
      <c r="E118" s="33" t="s">
        <v>47</v>
      </c>
    </row>
    <row r="119" spans="1:16" x14ac:dyDescent="0.2">
      <c r="A119" s="41" t="s">
        <v>45</v>
      </c>
      <c r="B119" s="42" t="s">
        <v>193</v>
      </c>
      <c r="C119" s="42" t="s">
        <v>986</v>
      </c>
      <c r="D119" s="41" t="s">
        <v>35</v>
      </c>
      <c r="E119" s="40" t="s">
        <v>1014</v>
      </c>
      <c r="F119" s="39" t="s">
        <v>229</v>
      </c>
      <c r="G119" s="38">
        <v>60</v>
      </c>
      <c r="H119" s="37">
        <v>0</v>
      </c>
      <c r="I119" s="37">
        <f>ROUND(ROUND(H119,2)*ROUND(G119,3),2)</f>
        <v>0</v>
      </c>
      <c r="O119">
        <f>(I119*21)/100</f>
        <v>0</v>
      </c>
      <c r="P119" t="s">
        <v>23</v>
      </c>
    </row>
    <row r="120" spans="1:16" x14ac:dyDescent="0.2">
      <c r="A120" s="36" t="s">
        <v>50</v>
      </c>
      <c r="E120" s="33" t="s">
        <v>47</v>
      </c>
    </row>
    <row r="121" spans="1:16" x14ac:dyDescent="0.2">
      <c r="A121" s="35" t="s">
        <v>52</v>
      </c>
      <c r="E121" s="34" t="s">
        <v>47</v>
      </c>
    </row>
    <row r="122" spans="1:16" x14ac:dyDescent="0.2">
      <c r="A122" t="s">
        <v>54</v>
      </c>
      <c r="E122" s="33" t="s">
        <v>47</v>
      </c>
    </row>
    <row r="123" spans="1:16" x14ac:dyDescent="0.2">
      <c r="A123" s="41" t="s">
        <v>45</v>
      </c>
      <c r="B123" s="42" t="s">
        <v>198</v>
      </c>
      <c r="C123" s="42" t="s">
        <v>986</v>
      </c>
      <c r="D123" s="41" t="s">
        <v>37</v>
      </c>
      <c r="E123" s="40" t="s">
        <v>1015</v>
      </c>
      <c r="F123" s="39" t="s">
        <v>229</v>
      </c>
      <c r="G123" s="38">
        <v>17</v>
      </c>
      <c r="H123" s="37">
        <v>0</v>
      </c>
      <c r="I123" s="37">
        <f>ROUND(ROUND(H123,2)*ROUND(G123,3),2)</f>
        <v>0</v>
      </c>
      <c r="O123">
        <f>(I123*21)/100</f>
        <v>0</v>
      </c>
      <c r="P123" t="s">
        <v>23</v>
      </c>
    </row>
    <row r="124" spans="1:16" x14ac:dyDescent="0.2">
      <c r="A124" s="36" t="s">
        <v>50</v>
      </c>
      <c r="E124" s="33" t="s">
        <v>47</v>
      </c>
    </row>
    <row r="125" spans="1:16" x14ac:dyDescent="0.2">
      <c r="A125" s="35" t="s">
        <v>52</v>
      </c>
      <c r="E125" s="34" t="s">
        <v>47</v>
      </c>
    </row>
    <row r="126" spans="1:16" x14ac:dyDescent="0.2">
      <c r="A126" t="s">
        <v>54</v>
      </c>
      <c r="E126" s="33" t="s">
        <v>47</v>
      </c>
    </row>
    <row r="127" spans="1:16" x14ac:dyDescent="0.2">
      <c r="A127" s="41" t="s">
        <v>45</v>
      </c>
      <c r="B127" s="42" t="s">
        <v>203</v>
      </c>
      <c r="C127" s="42" t="s">
        <v>986</v>
      </c>
      <c r="D127" s="41" t="s">
        <v>73</v>
      </c>
      <c r="E127" s="40" t="s">
        <v>1016</v>
      </c>
      <c r="F127" s="39" t="s">
        <v>229</v>
      </c>
      <c r="G127" s="38">
        <v>7</v>
      </c>
      <c r="H127" s="37">
        <v>0</v>
      </c>
      <c r="I127" s="37">
        <f>ROUND(ROUND(H127,2)*ROUND(G127,3),2)</f>
        <v>0</v>
      </c>
      <c r="O127">
        <f>(I127*21)/100</f>
        <v>0</v>
      </c>
      <c r="P127" t="s">
        <v>23</v>
      </c>
    </row>
    <row r="128" spans="1:16" x14ac:dyDescent="0.2">
      <c r="A128" s="36" t="s">
        <v>50</v>
      </c>
      <c r="E128" s="33" t="s">
        <v>47</v>
      </c>
    </row>
    <row r="129" spans="1:16" x14ac:dyDescent="0.2">
      <c r="A129" s="35" t="s">
        <v>52</v>
      </c>
      <c r="E129" s="34" t="s">
        <v>47</v>
      </c>
    </row>
    <row r="130" spans="1:16" x14ac:dyDescent="0.2">
      <c r="A130" t="s">
        <v>54</v>
      </c>
      <c r="E130" s="33" t="s">
        <v>47</v>
      </c>
    </row>
    <row r="131" spans="1:16" x14ac:dyDescent="0.2">
      <c r="A131" s="41" t="s">
        <v>45</v>
      </c>
      <c r="B131" s="42" t="s">
        <v>208</v>
      </c>
      <c r="C131" s="42" t="s">
        <v>986</v>
      </c>
      <c r="D131" s="41" t="s">
        <v>78</v>
      </c>
      <c r="E131" s="40" t="s">
        <v>1017</v>
      </c>
      <c r="F131" s="39" t="s">
        <v>229</v>
      </c>
      <c r="G131" s="38">
        <v>10</v>
      </c>
      <c r="H131" s="37">
        <v>0</v>
      </c>
      <c r="I131" s="37">
        <f>ROUND(ROUND(H131,2)*ROUND(G131,3),2)</f>
        <v>0</v>
      </c>
      <c r="O131">
        <f>(I131*21)/100</f>
        <v>0</v>
      </c>
      <c r="P131" t="s">
        <v>23</v>
      </c>
    </row>
    <row r="132" spans="1:16" x14ac:dyDescent="0.2">
      <c r="A132" s="36" t="s">
        <v>50</v>
      </c>
      <c r="E132" s="33" t="s">
        <v>47</v>
      </c>
    </row>
    <row r="133" spans="1:16" x14ac:dyDescent="0.2">
      <c r="A133" s="35" t="s">
        <v>52</v>
      </c>
      <c r="E133" s="34" t="s">
        <v>47</v>
      </c>
    </row>
    <row r="134" spans="1:16" x14ac:dyDescent="0.2">
      <c r="A134" t="s">
        <v>54</v>
      </c>
      <c r="E134" s="33" t="s">
        <v>47</v>
      </c>
    </row>
    <row r="135" spans="1:16" x14ac:dyDescent="0.2">
      <c r="A135" s="41" t="s">
        <v>45</v>
      </c>
      <c r="B135" s="42" t="s">
        <v>215</v>
      </c>
      <c r="C135" s="42" t="s">
        <v>986</v>
      </c>
      <c r="D135" s="41" t="s">
        <v>40</v>
      </c>
      <c r="E135" s="40" t="s">
        <v>1018</v>
      </c>
      <c r="F135" s="39" t="s">
        <v>100</v>
      </c>
      <c r="G135" s="38">
        <v>6</v>
      </c>
      <c r="H135" s="37">
        <v>0</v>
      </c>
      <c r="I135" s="37">
        <f>ROUND(ROUND(H135,2)*ROUND(G135,3),2)</f>
        <v>0</v>
      </c>
      <c r="O135">
        <f>(I135*21)/100</f>
        <v>0</v>
      </c>
      <c r="P135" t="s">
        <v>23</v>
      </c>
    </row>
    <row r="136" spans="1:16" x14ac:dyDescent="0.2">
      <c r="A136" s="36" t="s">
        <v>50</v>
      </c>
      <c r="E136" s="33" t="s">
        <v>47</v>
      </c>
    </row>
    <row r="137" spans="1:16" x14ac:dyDescent="0.2">
      <c r="A137" s="35" t="s">
        <v>52</v>
      </c>
      <c r="E137" s="34" t="s">
        <v>47</v>
      </c>
    </row>
    <row r="138" spans="1:16" x14ac:dyDescent="0.2">
      <c r="A138" t="s">
        <v>54</v>
      </c>
      <c r="E138" s="33" t="s">
        <v>47</v>
      </c>
    </row>
    <row r="139" spans="1:16" ht="12.75" customHeight="1" x14ac:dyDescent="0.2">
      <c r="B139" s="66">
        <v>33</v>
      </c>
      <c r="C139" s="66" t="s">
        <v>986</v>
      </c>
      <c r="D139" s="65">
        <v>10</v>
      </c>
      <c r="E139" s="64" t="s">
        <v>1231</v>
      </c>
      <c r="F139" s="63" t="s">
        <v>119</v>
      </c>
      <c r="G139" s="48">
        <v>2</v>
      </c>
      <c r="H139" s="62">
        <v>0</v>
      </c>
      <c r="I139" s="62">
        <f>ROUND(ROUND(H139,2)*ROUND(G139,3),2)</f>
        <v>0</v>
      </c>
      <c r="O139">
        <f t="shared" ref="O139:O143" si="0">(I139*21)/100</f>
        <v>0</v>
      </c>
      <c r="P139" t="s">
        <v>37</v>
      </c>
    </row>
    <row r="140" spans="1:16" ht="12.75" customHeight="1" x14ac:dyDescent="0.2">
      <c r="D140" s="67"/>
      <c r="E140" s="33" t="s">
        <v>47</v>
      </c>
    </row>
    <row r="141" spans="1:16" ht="12.75" customHeight="1" x14ac:dyDescent="0.2">
      <c r="D141" s="67"/>
      <c r="E141" s="34" t="s">
        <v>47</v>
      </c>
    </row>
    <row r="142" spans="1:16" ht="12.75" customHeight="1" x14ac:dyDescent="0.2">
      <c r="D142" s="67"/>
      <c r="E142" s="33" t="s">
        <v>47</v>
      </c>
    </row>
    <row r="143" spans="1:16" ht="12.75" customHeight="1" x14ac:dyDescent="0.2">
      <c r="B143" s="66">
        <v>34</v>
      </c>
      <c r="C143" s="66" t="s">
        <v>986</v>
      </c>
      <c r="D143" s="65">
        <v>11</v>
      </c>
      <c r="E143" s="64" t="s">
        <v>1230</v>
      </c>
      <c r="F143" s="63" t="s">
        <v>1229</v>
      </c>
      <c r="G143" s="48">
        <v>1</v>
      </c>
      <c r="H143" s="62">
        <v>0</v>
      </c>
      <c r="I143" s="62">
        <f>ROUND(ROUND(H143,2)*ROUND(G143,3),2)</f>
        <v>0</v>
      </c>
      <c r="O143">
        <f t="shared" si="0"/>
        <v>0</v>
      </c>
      <c r="P143" t="s">
        <v>42</v>
      </c>
    </row>
    <row r="144" spans="1:16" ht="12.75" customHeight="1" x14ac:dyDescent="0.2">
      <c r="E144" s="33" t="s">
        <v>47</v>
      </c>
    </row>
    <row r="145" spans="5:5" ht="12.75" customHeight="1" x14ac:dyDescent="0.2">
      <c r="E145" s="34" t="s">
        <v>47</v>
      </c>
    </row>
    <row r="146" spans="5:5" ht="12.75" customHeight="1" x14ac:dyDescent="0.2">
      <c r="E146" s="33" t="s">
        <v>47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honeticPr fontId="16" type="noConversion"/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234"/>
  <sheetViews>
    <sheetView workbookViewId="0">
      <pane ySplit="7" topLeftCell="A212" activePane="bottomLeft" state="frozen"/>
      <selection pane="bottomLeft" activeCell="H232" sqref="H23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0+O8+O93+O98+O119+O176+O181+O186+O191+O196+O221+O230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73" t="s">
        <v>15</v>
      </c>
      <c r="D3" s="69"/>
      <c r="E3" s="10" t="s">
        <v>16</v>
      </c>
      <c r="F3" s="1"/>
      <c r="G3" s="8"/>
      <c r="H3" s="7" t="s">
        <v>1035</v>
      </c>
      <c r="I3" s="32">
        <f>0+I8+I93+I98+I119+I176+I181+I186+I191+I196+I221+I230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74" t="s">
        <v>1035</v>
      </c>
      <c r="D4" s="75"/>
      <c r="E4" s="13" t="s">
        <v>1036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72" t="s">
        <v>26</v>
      </c>
      <c r="B5" s="72" t="s">
        <v>28</v>
      </c>
      <c r="C5" s="72" t="s">
        <v>30</v>
      </c>
      <c r="D5" s="72" t="s">
        <v>31</v>
      </c>
      <c r="E5" s="72" t="s">
        <v>32</v>
      </c>
      <c r="F5" s="72" t="s">
        <v>34</v>
      </c>
      <c r="G5" s="72" t="s">
        <v>36</v>
      </c>
      <c r="H5" s="72" t="s">
        <v>38</v>
      </c>
      <c r="I5" s="72"/>
      <c r="O5" t="s">
        <v>21</v>
      </c>
      <c r="P5" t="s">
        <v>23</v>
      </c>
    </row>
    <row r="6" spans="1:18" ht="12.75" customHeight="1" x14ac:dyDescent="0.2">
      <c r="A6" s="72"/>
      <c r="B6" s="72"/>
      <c r="C6" s="72"/>
      <c r="D6" s="72"/>
      <c r="E6" s="72"/>
      <c r="F6" s="72"/>
      <c r="G6" s="7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1006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</f>
        <v>0</v>
      </c>
      <c r="R8">
        <f>0+O9+O13+O17+O21+O25+O29+O33+O37+O41+O45+O49+O53+O57+O61+O65+O69+O73+O77+O81+O85+O89</f>
        <v>0</v>
      </c>
    </row>
    <row r="9" spans="1:18" ht="25.5" x14ac:dyDescent="0.2">
      <c r="A9" s="17" t="s">
        <v>45</v>
      </c>
      <c r="B9" s="21" t="s">
        <v>29</v>
      </c>
      <c r="C9" s="21" t="s">
        <v>1037</v>
      </c>
      <c r="D9" s="17" t="s">
        <v>47</v>
      </c>
      <c r="E9" s="22" t="s">
        <v>1038</v>
      </c>
      <c r="F9" s="23" t="s">
        <v>100</v>
      </c>
      <c r="G9" s="24">
        <v>37.950000000000003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ht="25.5" x14ac:dyDescent="0.2">
      <c r="A11" s="28" t="s">
        <v>52</v>
      </c>
      <c r="E11" s="29" t="s">
        <v>1039</v>
      </c>
    </row>
    <row r="12" spans="1:18" x14ac:dyDescent="0.2">
      <c r="A12" t="s">
        <v>54</v>
      </c>
      <c r="E12" s="27" t="s">
        <v>47</v>
      </c>
    </row>
    <row r="13" spans="1:18" ht="25.5" x14ac:dyDescent="0.2">
      <c r="A13" s="17" t="s">
        <v>45</v>
      </c>
      <c r="B13" s="21" t="s">
        <v>23</v>
      </c>
      <c r="C13" s="21" t="s">
        <v>1040</v>
      </c>
      <c r="D13" s="17" t="s">
        <v>47</v>
      </c>
      <c r="E13" s="22" t="s">
        <v>1041</v>
      </c>
      <c r="F13" s="23" t="s">
        <v>100</v>
      </c>
      <c r="G13" s="24">
        <v>37.950000000000003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ht="25.5" x14ac:dyDescent="0.2">
      <c r="A15" s="28" t="s">
        <v>52</v>
      </c>
      <c r="E15" s="29" t="s">
        <v>1039</v>
      </c>
    </row>
    <row r="16" spans="1:18" x14ac:dyDescent="0.2">
      <c r="A16" t="s">
        <v>54</v>
      </c>
      <c r="E16" s="27" t="s">
        <v>47</v>
      </c>
    </row>
    <row r="17" spans="1:16" ht="25.5" x14ac:dyDescent="0.2">
      <c r="A17" s="17" t="s">
        <v>45</v>
      </c>
      <c r="B17" s="21" t="s">
        <v>22</v>
      </c>
      <c r="C17" s="21" t="s">
        <v>1042</v>
      </c>
      <c r="D17" s="17" t="s">
        <v>47</v>
      </c>
      <c r="E17" s="22" t="s">
        <v>1043</v>
      </c>
      <c r="F17" s="23" t="s">
        <v>100</v>
      </c>
      <c r="G17" s="24">
        <v>37.950000000000003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26" t="s">
        <v>50</v>
      </c>
      <c r="E18" s="27" t="s">
        <v>47</v>
      </c>
    </row>
    <row r="19" spans="1:16" ht="25.5" x14ac:dyDescent="0.2">
      <c r="A19" s="28" t="s">
        <v>52</v>
      </c>
      <c r="E19" s="29" t="s">
        <v>1039</v>
      </c>
    </row>
    <row r="20" spans="1:16" x14ac:dyDescent="0.2">
      <c r="A20" t="s">
        <v>54</v>
      </c>
      <c r="E20" s="27" t="s">
        <v>47</v>
      </c>
    </row>
    <row r="21" spans="1:16" x14ac:dyDescent="0.2">
      <c r="A21" s="17" t="s">
        <v>45</v>
      </c>
      <c r="B21" s="21" t="s">
        <v>33</v>
      </c>
      <c r="C21" s="21" t="s">
        <v>1044</v>
      </c>
      <c r="D21" s="17" t="s">
        <v>47</v>
      </c>
      <c r="E21" s="22" t="s">
        <v>1045</v>
      </c>
      <c r="F21" s="23" t="s">
        <v>119</v>
      </c>
      <c r="G21" s="24">
        <v>7.367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26" t="s">
        <v>50</v>
      </c>
      <c r="E22" s="27" t="s">
        <v>47</v>
      </c>
    </row>
    <row r="23" spans="1:16" ht="178.5" x14ac:dyDescent="0.2">
      <c r="A23" s="28" t="s">
        <v>52</v>
      </c>
      <c r="E23" s="29" t="s">
        <v>1046</v>
      </c>
    </row>
    <row r="24" spans="1:16" x14ac:dyDescent="0.2">
      <c r="A24" t="s">
        <v>54</v>
      </c>
      <c r="E24" s="27" t="s">
        <v>47</v>
      </c>
    </row>
    <row r="25" spans="1:16" x14ac:dyDescent="0.2">
      <c r="A25" s="17" t="s">
        <v>45</v>
      </c>
      <c r="B25" s="21" t="s">
        <v>35</v>
      </c>
      <c r="C25" s="21" t="s">
        <v>1047</v>
      </c>
      <c r="D25" s="17" t="s">
        <v>47</v>
      </c>
      <c r="E25" s="22" t="s">
        <v>1048</v>
      </c>
      <c r="F25" s="23" t="s">
        <v>119</v>
      </c>
      <c r="G25" s="24">
        <v>6.2039999999999997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6" t="s">
        <v>50</v>
      </c>
      <c r="E26" s="27" t="s">
        <v>47</v>
      </c>
    </row>
    <row r="27" spans="1:16" ht="38.25" x14ac:dyDescent="0.2">
      <c r="A27" s="28" t="s">
        <v>52</v>
      </c>
      <c r="E27" s="29" t="s">
        <v>1049</v>
      </c>
    </row>
    <row r="28" spans="1:16" x14ac:dyDescent="0.2">
      <c r="A28" t="s">
        <v>54</v>
      </c>
      <c r="E28" s="27" t="s">
        <v>47</v>
      </c>
    </row>
    <row r="29" spans="1:16" x14ac:dyDescent="0.2">
      <c r="A29" s="17" t="s">
        <v>45</v>
      </c>
      <c r="B29" s="21" t="s">
        <v>37</v>
      </c>
      <c r="C29" s="21" t="s">
        <v>1050</v>
      </c>
      <c r="D29" s="17" t="s">
        <v>47</v>
      </c>
      <c r="E29" s="22" t="s">
        <v>1051</v>
      </c>
      <c r="F29" s="23" t="s">
        <v>119</v>
      </c>
      <c r="G29" s="24">
        <v>44.2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6" t="s">
        <v>50</v>
      </c>
      <c r="E30" s="27" t="s">
        <v>47</v>
      </c>
    </row>
    <row r="31" spans="1:16" ht="165.75" x14ac:dyDescent="0.2">
      <c r="A31" s="28" t="s">
        <v>52</v>
      </c>
      <c r="E31" s="29" t="s">
        <v>1052</v>
      </c>
    </row>
    <row r="32" spans="1:16" x14ac:dyDescent="0.2">
      <c r="A32" t="s">
        <v>54</v>
      </c>
      <c r="E32" s="27" t="s">
        <v>47</v>
      </c>
    </row>
    <row r="33" spans="1:16" x14ac:dyDescent="0.2">
      <c r="A33" s="17" t="s">
        <v>45</v>
      </c>
      <c r="B33" s="21" t="s">
        <v>73</v>
      </c>
      <c r="C33" s="21" t="s">
        <v>1053</v>
      </c>
      <c r="D33" s="17" t="s">
        <v>47</v>
      </c>
      <c r="E33" s="22" t="s">
        <v>1054</v>
      </c>
      <c r="F33" s="23" t="s">
        <v>119</v>
      </c>
      <c r="G33" s="24">
        <v>44.2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26" t="s">
        <v>50</v>
      </c>
      <c r="E34" s="27" t="s">
        <v>47</v>
      </c>
    </row>
    <row r="35" spans="1:16" ht="165.75" x14ac:dyDescent="0.2">
      <c r="A35" s="28" t="s">
        <v>52</v>
      </c>
      <c r="E35" s="29" t="s">
        <v>1052</v>
      </c>
    </row>
    <row r="36" spans="1:16" x14ac:dyDescent="0.2">
      <c r="A36" t="s">
        <v>54</v>
      </c>
      <c r="E36" s="27" t="s">
        <v>47</v>
      </c>
    </row>
    <row r="37" spans="1:16" x14ac:dyDescent="0.2">
      <c r="A37" s="17" t="s">
        <v>45</v>
      </c>
      <c r="B37" s="21" t="s">
        <v>78</v>
      </c>
      <c r="C37" s="21" t="s">
        <v>1055</v>
      </c>
      <c r="D37" s="17" t="s">
        <v>47</v>
      </c>
      <c r="E37" s="22" t="s">
        <v>1056</v>
      </c>
      <c r="F37" s="23" t="s">
        <v>119</v>
      </c>
      <c r="G37" s="24">
        <v>29.466000000000001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26" t="s">
        <v>50</v>
      </c>
      <c r="E38" s="27" t="s">
        <v>47</v>
      </c>
    </row>
    <row r="39" spans="1:16" ht="165.75" x14ac:dyDescent="0.2">
      <c r="A39" s="28" t="s">
        <v>52</v>
      </c>
      <c r="E39" s="29" t="s">
        <v>1057</v>
      </c>
    </row>
    <row r="40" spans="1:16" x14ac:dyDescent="0.2">
      <c r="A40" t="s">
        <v>54</v>
      </c>
      <c r="E40" s="27" t="s">
        <v>47</v>
      </c>
    </row>
    <row r="41" spans="1:16" x14ac:dyDescent="0.2">
      <c r="A41" s="17" t="s">
        <v>45</v>
      </c>
      <c r="B41" s="21" t="s">
        <v>40</v>
      </c>
      <c r="C41" s="21" t="s">
        <v>1058</v>
      </c>
      <c r="D41" s="17" t="s">
        <v>47</v>
      </c>
      <c r="E41" s="22" t="s">
        <v>1059</v>
      </c>
      <c r="F41" s="23" t="s">
        <v>119</v>
      </c>
      <c r="G41" s="24">
        <v>29.466000000000001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26" t="s">
        <v>50</v>
      </c>
      <c r="E42" s="27" t="s">
        <v>47</v>
      </c>
    </row>
    <row r="43" spans="1:16" ht="165.75" x14ac:dyDescent="0.2">
      <c r="A43" s="28" t="s">
        <v>52</v>
      </c>
      <c r="E43" s="29" t="s">
        <v>1057</v>
      </c>
    </row>
    <row r="44" spans="1:16" x14ac:dyDescent="0.2">
      <c r="A44" t="s">
        <v>54</v>
      </c>
      <c r="E44" s="27" t="s">
        <v>47</v>
      </c>
    </row>
    <row r="45" spans="1:16" ht="25.5" x14ac:dyDescent="0.2">
      <c r="A45" s="17" t="s">
        <v>45</v>
      </c>
      <c r="B45" s="21" t="s">
        <v>42</v>
      </c>
      <c r="C45" s="21" t="s">
        <v>1060</v>
      </c>
      <c r="D45" s="17" t="s">
        <v>47</v>
      </c>
      <c r="E45" s="22" t="s">
        <v>1061</v>
      </c>
      <c r="F45" s="23" t="s">
        <v>100</v>
      </c>
      <c r="G45" s="24">
        <v>186.869</v>
      </c>
      <c r="H45" s="25">
        <v>0</v>
      </c>
      <c r="I45" s="25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26" t="s">
        <v>50</v>
      </c>
      <c r="E46" s="27" t="s">
        <v>47</v>
      </c>
    </row>
    <row r="47" spans="1:16" ht="51" x14ac:dyDescent="0.2">
      <c r="A47" s="28" t="s">
        <v>52</v>
      </c>
      <c r="E47" s="29" t="s">
        <v>1062</v>
      </c>
    </row>
    <row r="48" spans="1:16" x14ac:dyDescent="0.2">
      <c r="A48" t="s">
        <v>54</v>
      </c>
      <c r="E48" s="27" t="s">
        <v>47</v>
      </c>
    </row>
    <row r="49" spans="1:16" x14ac:dyDescent="0.2">
      <c r="A49" s="17" t="s">
        <v>45</v>
      </c>
      <c r="B49" s="21" t="s">
        <v>91</v>
      </c>
      <c r="C49" s="21" t="s">
        <v>1063</v>
      </c>
      <c r="D49" s="17" t="s">
        <v>47</v>
      </c>
      <c r="E49" s="22" t="s">
        <v>1064</v>
      </c>
      <c r="F49" s="23" t="s">
        <v>100</v>
      </c>
      <c r="G49" s="24">
        <v>186.869</v>
      </c>
      <c r="H49" s="25">
        <v>0</v>
      </c>
      <c r="I49" s="25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26" t="s">
        <v>50</v>
      </c>
      <c r="E50" s="27" t="s">
        <v>47</v>
      </c>
    </row>
    <row r="51" spans="1:16" ht="51" x14ac:dyDescent="0.2">
      <c r="A51" s="28" t="s">
        <v>52</v>
      </c>
      <c r="E51" s="29" t="s">
        <v>1062</v>
      </c>
    </row>
    <row r="52" spans="1:16" x14ac:dyDescent="0.2">
      <c r="A52" t="s">
        <v>54</v>
      </c>
      <c r="E52" s="27" t="s">
        <v>47</v>
      </c>
    </row>
    <row r="53" spans="1:16" ht="25.5" x14ac:dyDescent="0.2">
      <c r="A53" s="17" t="s">
        <v>45</v>
      </c>
      <c r="B53" s="21" t="s">
        <v>97</v>
      </c>
      <c r="C53" s="21" t="s">
        <v>1065</v>
      </c>
      <c r="D53" s="17" t="s">
        <v>47</v>
      </c>
      <c r="E53" s="22" t="s">
        <v>1066</v>
      </c>
      <c r="F53" s="23" t="s">
        <v>119</v>
      </c>
      <c r="G53" s="24">
        <v>61.264000000000003</v>
      </c>
      <c r="H53" s="25">
        <v>0</v>
      </c>
      <c r="I53" s="25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26" t="s">
        <v>50</v>
      </c>
      <c r="E54" s="27" t="s">
        <v>47</v>
      </c>
    </row>
    <row r="55" spans="1:16" ht="153" x14ac:dyDescent="0.2">
      <c r="A55" s="28" t="s">
        <v>52</v>
      </c>
      <c r="E55" s="29" t="s">
        <v>1067</v>
      </c>
    </row>
    <row r="56" spans="1:16" x14ac:dyDescent="0.2">
      <c r="A56" t="s">
        <v>54</v>
      </c>
      <c r="E56" s="27" t="s">
        <v>47</v>
      </c>
    </row>
    <row r="57" spans="1:16" ht="25.5" x14ac:dyDescent="0.2">
      <c r="A57" s="17" t="s">
        <v>45</v>
      </c>
      <c r="B57" s="21" t="s">
        <v>104</v>
      </c>
      <c r="C57" s="21" t="s">
        <v>1068</v>
      </c>
      <c r="D57" s="17" t="s">
        <v>47</v>
      </c>
      <c r="E57" s="22" t="s">
        <v>1069</v>
      </c>
      <c r="F57" s="23" t="s">
        <v>119</v>
      </c>
      <c r="G57" s="24">
        <v>61.264000000000003</v>
      </c>
      <c r="H57" s="25">
        <v>0</v>
      </c>
      <c r="I57" s="25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26" t="s">
        <v>50</v>
      </c>
      <c r="E58" s="27" t="s">
        <v>47</v>
      </c>
    </row>
    <row r="59" spans="1:16" ht="153" x14ac:dyDescent="0.2">
      <c r="A59" s="28" t="s">
        <v>52</v>
      </c>
      <c r="E59" s="29" t="s">
        <v>1067</v>
      </c>
    </row>
    <row r="60" spans="1:16" x14ac:dyDescent="0.2">
      <c r="A60" t="s">
        <v>54</v>
      </c>
      <c r="E60" s="27" t="s">
        <v>47</v>
      </c>
    </row>
    <row r="61" spans="1:16" x14ac:dyDescent="0.2">
      <c r="A61" s="17" t="s">
        <v>45</v>
      </c>
      <c r="B61" s="21" t="s">
        <v>110</v>
      </c>
      <c r="C61" s="21" t="s">
        <v>1070</v>
      </c>
      <c r="D61" s="17" t="s">
        <v>47</v>
      </c>
      <c r="E61" s="22" t="s">
        <v>1071</v>
      </c>
      <c r="F61" s="23" t="s">
        <v>119</v>
      </c>
      <c r="G61" s="24">
        <v>11.428000000000001</v>
      </c>
      <c r="H61" s="25">
        <v>0</v>
      </c>
      <c r="I61" s="25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26" t="s">
        <v>50</v>
      </c>
      <c r="E62" s="27" t="s">
        <v>47</v>
      </c>
    </row>
    <row r="63" spans="1:16" ht="76.5" x14ac:dyDescent="0.2">
      <c r="A63" s="28" t="s">
        <v>52</v>
      </c>
      <c r="E63" s="29" t="s">
        <v>1072</v>
      </c>
    </row>
    <row r="64" spans="1:16" x14ac:dyDescent="0.2">
      <c r="A64" t="s">
        <v>54</v>
      </c>
      <c r="E64" s="27" t="s">
        <v>47</v>
      </c>
    </row>
    <row r="65" spans="1:16" ht="25.5" x14ac:dyDescent="0.2">
      <c r="A65" s="17" t="s">
        <v>45</v>
      </c>
      <c r="B65" s="21" t="s">
        <v>116</v>
      </c>
      <c r="C65" s="21" t="s">
        <v>1073</v>
      </c>
      <c r="D65" s="17" t="s">
        <v>47</v>
      </c>
      <c r="E65" s="22" t="s">
        <v>1074</v>
      </c>
      <c r="F65" s="23" t="s">
        <v>119</v>
      </c>
      <c r="G65" s="24">
        <v>18.52</v>
      </c>
      <c r="H65" s="25">
        <v>0</v>
      </c>
      <c r="I65" s="25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26" t="s">
        <v>50</v>
      </c>
      <c r="E66" s="27" t="s">
        <v>47</v>
      </c>
    </row>
    <row r="67" spans="1:16" ht="38.25" x14ac:dyDescent="0.2">
      <c r="A67" s="28" t="s">
        <v>52</v>
      </c>
      <c r="E67" s="29" t="s">
        <v>1075</v>
      </c>
    </row>
    <row r="68" spans="1:16" x14ac:dyDescent="0.2">
      <c r="A68" t="s">
        <v>54</v>
      </c>
      <c r="E68" s="27" t="s">
        <v>47</v>
      </c>
    </row>
    <row r="69" spans="1:16" x14ac:dyDescent="0.2">
      <c r="A69" s="17" t="s">
        <v>45</v>
      </c>
      <c r="B69" s="21" t="s">
        <v>123</v>
      </c>
      <c r="C69" s="21" t="s">
        <v>1076</v>
      </c>
      <c r="D69" s="17" t="s">
        <v>47</v>
      </c>
      <c r="E69" s="22" t="s">
        <v>1077</v>
      </c>
      <c r="F69" s="23" t="s">
        <v>119</v>
      </c>
      <c r="G69" s="24">
        <v>25.210999999999999</v>
      </c>
      <c r="H69" s="25">
        <v>0</v>
      </c>
      <c r="I69" s="25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26" t="s">
        <v>50</v>
      </c>
      <c r="E70" s="27" t="s">
        <v>47</v>
      </c>
    </row>
    <row r="71" spans="1:16" ht="38.25" x14ac:dyDescent="0.2">
      <c r="A71" s="28" t="s">
        <v>52</v>
      </c>
      <c r="E71" s="29" t="s">
        <v>1078</v>
      </c>
    </row>
    <row r="72" spans="1:16" x14ac:dyDescent="0.2">
      <c r="A72" t="s">
        <v>54</v>
      </c>
      <c r="E72" s="27" t="s">
        <v>47</v>
      </c>
    </row>
    <row r="73" spans="1:16" x14ac:dyDescent="0.2">
      <c r="A73" s="17" t="s">
        <v>45</v>
      </c>
      <c r="B73" s="21" t="s">
        <v>130</v>
      </c>
      <c r="C73" s="21" t="s">
        <v>1079</v>
      </c>
      <c r="D73" s="17" t="s">
        <v>47</v>
      </c>
      <c r="E73" s="22" t="s">
        <v>1080</v>
      </c>
      <c r="F73" s="23" t="s">
        <v>100</v>
      </c>
      <c r="G73" s="24">
        <v>67.424999999999997</v>
      </c>
      <c r="H73" s="25">
        <v>0</v>
      </c>
      <c r="I73" s="25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26" t="s">
        <v>50</v>
      </c>
      <c r="E74" s="27" t="s">
        <v>47</v>
      </c>
    </row>
    <row r="75" spans="1:16" ht="25.5" x14ac:dyDescent="0.2">
      <c r="A75" s="28" t="s">
        <v>52</v>
      </c>
      <c r="E75" s="29" t="s">
        <v>1081</v>
      </c>
    </row>
    <row r="76" spans="1:16" x14ac:dyDescent="0.2">
      <c r="A76" t="s">
        <v>54</v>
      </c>
      <c r="E76" s="27" t="s">
        <v>47</v>
      </c>
    </row>
    <row r="77" spans="1:16" ht="25.5" x14ac:dyDescent="0.2">
      <c r="A77" s="17" t="s">
        <v>45</v>
      </c>
      <c r="B77" s="21" t="s">
        <v>137</v>
      </c>
      <c r="C77" s="21" t="s">
        <v>1082</v>
      </c>
      <c r="D77" s="17" t="s">
        <v>47</v>
      </c>
      <c r="E77" s="22" t="s">
        <v>1083</v>
      </c>
      <c r="F77" s="23" t="s">
        <v>100</v>
      </c>
      <c r="G77" s="24">
        <v>67.424999999999997</v>
      </c>
      <c r="H77" s="25">
        <v>0</v>
      </c>
      <c r="I77" s="25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26" t="s">
        <v>50</v>
      </c>
      <c r="E78" s="27" t="s">
        <v>47</v>
      </c>
    </row>
    <row r="79" spans="1:16" ht="25.5" x14ac:dyDescent="0.2">
      <c r="A79" s="28" t="s">
        <v>52</v>
      </c>
      <c r="E79" s="29" t="s">
        <v>1081</v>
      </c>
    </row>
    <row r="80" spans="1:16" x14ac:dyDescent="0.2">
      <c r="A80" t="s">
        <v>54</v>
      </c>
      <c r="E80" s="27" t="s">
        <v>47</v>
      </c>
    </row>
    <row r="81" spans="1:18" x14ac:dyDescent="0.2">
      <c r="A81" s="17" t="s">
        <v>45</v>
      </c>
      <c r="B81" s="21" t="s">
        <v>143</v>
      </c>
      <c r="C81" s="21" t="s">
        <v>1084</v>
      </c>
      <c r="D81" s="17" t="s">
        <v>47</v>
      </c>
      <c r="E81" s="22" t="s">
        <v>1085</v>
      </c>
      <c r="F81" s="23" t="s">
        <v>119</v>
      </c>
      <c r="G81" s="24">
        <v>61.264000000000003</v>
      </c>
      <c r="H81" s="25">
        <v>0</v>
      </c>
      <c r="I81" s="25">
        <f>ROUND(ROUND(H81,2)*ROUND(G81,3),2)</f>
        <v>0</v>
      </c>
      <c r="O81">
        <f>(I81*21)/100</f>
        <v>0</v>
      </c>
      <c r="P81" t="s">
        <v>23</v>
      </c>
    </row>
    <row r="82" spans="1:18" x14ac:dyDescent="0.2">
      <c r="A82" s="26" t="s">
        <v>50</v>
      </c>
      <c r="E82" s="27" t="s">
        <v>47</v>
      </c>
    </row>
    <row r="83" spans="1:18" ht="153" x14ac:dyDescent="0.2">
      <c r="A83" s="28" t="s">
        <v>52</v>
      </c>
      <c r="E83" s="29" t="s">
        <v>1067</v>
      </c>
    </row>
    <row r="84" spans="1:18" x14ac:dyDescent="0.2">
      <c r="A84" t="s">
        <v>54</v>
      </c>
      <c r="E84" s="27" t="s">
        <v>47</v>
      </c>
    </row>
    <row r="85" spans="1:18" x14ac:dyDescent="0.2">
      <c r="A85" s="17" t="s">
        <v>45</v>
      </c>
      <c r="B85" s="21" t="s">
        <v>149</v>
      </c>
      <c r="C85" s="21" t="s">
        <v>1086</v>
      </c>
      <c r="D85" s="17" t="s">
        <v>47</v>
      </c>
      <c r="E85" s="22" t="s">
        <v>1087</v>
      </c>
      <c r="F85" s="23" t="s">
        <v>119</v>
      </c>
      <c r="G85" s="24">
        <v>13.866</v>
      </c>
      <c r="H85" s="25">
        <v>0</v>
      </c>
      <c r="I85" s="25">
        <f>ROUND(ROUND(H85,2)*ROUND(G85,3),2)</f>
        <v>0</v>
      </c>
      <c r="O85">
        <f>(I85*21)/100</f>
        <v>0</v>
      </c>
      <c r="P85" t="s">
        <v>23</v>
      </c>
    </row>
    <row r="86" spans="1:18" x14ac:dyDescent="0.2">
      <c r="A86" s="26" t="s">
        <v>50</v>
      </c>
      <c r="E86" s="27" t="s">
        <v>47</v>
      </c>
    </row>
    <row r="87" spans="1:18" ht="38.25" x14ac:dyDescent="0.2">
      <c r="A87" s="28" t="s">
        <v>52</v>
      </c>
      <c r="E87" s="29" t="s">
        <v>1088</v>
      </c>
    </row>
    <row r="88" spans="1:18" x14ac:dyDescent="0.2">
      <c r="A88" t="s">
        <v>54</v>
      </c>
      <c r="E88" s="27" t="s">
        <v>47</v>
      </c>
    </row>
    <row r="89" spans="1:18" x14ac:dyDescent="0.2">
      <c r="A89" s="17" t="s">
        <v>45</v>
      </c>
      <c r="B89" s="21" t="s">
        <v>156</v>
      </c>
      <c r="C89" s="21" t="s">
        <v>1089</v>
      </c>
      <c r="D89" s="17" t="s">
        <v>47</v>
      </c>
      <c r="E89" s="22" t="s">
        <v>1090</v>
      </c>
      <c r="F89" s="23" t="s">
        <v>119</v>
      </c>
      <c r="G89" s="24">
        <v>11.345000000000001</v>
      </c>
      <c r="H89" s="25">
        <v>0</v>
      </c>
      <c r="I89" s="25">
        <f>ROUND(ROUND(H89,2)*ROUND(G89,3),2)</f>
        <v>0</v>
      </c>
      <c r="O89">
        <f>(I89*21)/100</f>
        <v>0</v>
      </c>
      <c r="P89" t="s">
        <v>23</v>
      </c>
    </row>
    <row r="90" spans="1:18" x14ac:dyDescent="0.2">
      <c r="A90" s="26" t="s">
        <v>50</v>
      </c>
      <c r="E90" s="27" t="s">
        <v>47</v>
      </c>
    </row>
    <row r="91" spans="1:18" ht="38.25" x14ac:dyDescent="0.2">
      <c r="A91" s="28" t="s">
        <v>52</v>
      </c>
      <c r="E91" s="29" t="s">
        <v>1091</v>
      </c>
    </row>
    <row r="92" spans="1:18" x14ac:dyDescent="0.2">
      <c r="A92" t="s">
        <v>54</v>
      </c>
      <c r="E92" s="27" t="s">
        <v>47</v>
      </c>
    </row>
    <row r="93" spans="1:18" ht="12.75" customHeight="1" x14ac:dyDescent="0.2">
      <c r="A93" s="5" t="s">
        <v>43</v>
      </c>
      <c r="B93" s="5"/>
      <c r="C93" s="30" t="s">
        <v>33</v>
      </c>
      <c r="D93" s="5"/>
      <c r="E93" s="19" t="s">
        <v>1092</v>
      </c>
      <c r="F93" s="5"/>
      <c r="G93" s="5"/>
      <c r="H93" s="5"/>
      <c r="I93" s="31">
        <f>0+Q93</f>
        <v>0</v>
      </c>
      <c r="O93">
        <f>0+R93</f>
        <v>0</v>
      </c>
      <c r="Q93">
        <f>0+I94</f>
        <v>0</v>
      </c>
      <c r="R93">
        <f>0+O94</f>
        <v>0</v>
      </c>
    </row>
    <row r="94" spans="1:18" x14ac:dyDescent="0.2">
      <c r="A94" s="17" t="s">
        <v>45</v>
      </c>
      <c r="B94" s="21" t="s">
        <v>161</v>
      </c>
      <c r="C94" s="21" t="s">
        <v>1093</v>
      </c>
      <c r="D94" s="17" t="s">
        <v>47</v>
      </c>
      <c r="E94" s="22" t="s">
        <v>1094</v>
      </c>
      <c r="F94" s="23" t="s">
        <v>119</v>
      </c>
      <c r="G94" s="24">
        <v>8.7949999999999999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23</v>
      </c>
    </row>
    <row r="95" spans="1:18" x14ac:dyDescent="0.2">
      <c r="A95" s="26" t="s">
        <v>50</v>
      </c>
      <c r="E95" s="27" t="s">
        <v>47</v>
      </c>
    </row>
    <row r="96" spans="1:18" ht="38.25" x14ac:dyDescent="0.2">
      <c r="A96" s="28" t="s">
        <v>52</v>
      </c>
      <c r="E96" s="29" t="s">
        <v>1095</v>
      </c>
    </row>
    <row r="97" spans="1:18" x14ac:dyDescent="0.2">
      <c r="A97" t="s">
        <v>54</v>
      </c>
      <c r="E97" s="27" t="s">
        <v>47</v>
      </c>
    </row>
    <row r="98" spans="1:18" ht="12.75" customHeight="1" x14ac:dyDescent="0.2">
      <c r="A98" s="5" t="s">
        <v>43</v>
      </c>
      <c r="B98" s="5"/>
      <c r="C98" s="30" t="s">
        <v>35</v>
      </c>
      <c r="D98" s="5"/>
      <c r="E98" s="19" t="s">
        <v>1096</v>
      </c>
      <c r="F98" s="5"/>
      <c r="G98" s="5"/>
      <c r="H98" s="5"/>
      <c r="I98" s="31">
        <f>0+Q98</f>
        <v>0</v>
      </c>
      <c r="O98">
        <f>0+R98</f>
        <v>0</v>
      </c>
      <c r="Q98">
        <f>0+I99+I103+I107+I111+I115</f>
        <v>0</v>
      </c>
      <c r="R98">
        <f>0+O99+O103+O107+O111+O115</f>
        <v>0</v>
      </c>
    </row>
    <row r="99" spans="1:18" x14ac:dyDescent="0.2">
      <c r="A99" s="17" t="s">
        <v>45</v>
      </c>
      <c r="B99" s="21" t="s">
        <v>166</v>
      </c>
      <c r="C99" s="21" t="s">
        <v>1097</v>
      </c>
      <c r="D99" s="17" t="s">
        <v>47</v>
      </c>
      <c r="E99" s="22" t="s">
        <v>1098</v>
      </c>
      <c r="F99" s="23" t="s">
        <v>63</v>
      </c>
      <c r="G99" s="24">
        <v>20.873000000000001</v>
      </c>
      <c r="H99" s="25">
        <v>0</v>
      </c>
      <c r="I99" s="25">
        <f>ROUND(ROUND(H99,2)*ROUND(G99,3),2)</f>
        <v>0</v>
      </c>
      <c r="O99">
        <f>(I99*21)/100</f>
        <v>0</v>
      </c>
      <c r="P99" t="s">
        <v>23</v>
      </c>
    </row>
    <row r="100" spans="1:18" x14ac:dyDescent="0.2">
      <c r="A100" s="26" t="s">
        <v>50</v>
      </c>
      <c r="E100" s="27" t="s">
        <v>47</v>
      </c>
    </row>
    <row r="101" spans="1:18" ht="25.5" x14ac:dyDescent="0.2">
      <c r="A101" s="28" t="s">
        <v>52</v>
      </c>
      <c r="E101" s="29" t="s">
        <v>1099</v>
      </c>
    </row>
    <row r="102" spans="1:18" x14ac:dyDescent="0.2">
      <c r="A102" t="s">
        <v>54</v>
      </c>
      <c r="E102" s="27" t="s">
        <v>47</v>
      </c>
    </row>
    <row r="103" spans="1:18" x14ac:dyDescent="0.2">
      <c r="A103" s="17" t="s">
        <v>45</v>
      </c>
      <c r="B103" s="21" t="s">
        <v>172</v>
      </c>
      <c r="C103" s="21" t="s">
        <v>1100</v>
      </c>
      <c r="D103" s="17" t="s">
        <v>47</v>
      </c>
      <c r="E103" s="22" t="s">
        <v>1101</v>
      </c>
      <c r="F103" s="23" t="s">
        <v>63</v>
      </c>
      <c r="G103" s="24">
        <v>20.038</v>
      </c>
      <c r="H103" s="25">
        <v>0</v>
      </c>
      <c r="I103" s="25">
        <f>ROUND(ROUND(H103,2)*ROUND(G103,3),2)</f>
        <v>0</v>
      </c>
      <c r="O103">
        <f>(I103*21)/100</f>
        <v>0</v>
      </c>
      <c r="P103" t="s">
        <v>23</v>
      </c>
    </row>
    <row r="104" spans="1:18" x14ac:dyDescent="0.2">
      <c r="A104" s="26" t="s">
        <v>50</v>
      </c>
      <c r="E104" s="27" t="s">
        <v>47</v>
      </c>
    </row>
    <row r="105" spans="1:18" ht="25.5" x14ac:dyDescent="0.2">
      <c r="A105" s="28" t="s">
        <v>52</v>
      </c>
      <c r="E105" s="29" t="s">
        <v>1102</v>
      </c>
    </row>
    <row r="106" spans="1:18" x14ac:dyDescent="0.2">
      <c r="A106" t="s">
        <v>54</v>
      </c>
      <c r="E106" s="27" t="s">
        <v>47</v>
      </c>
    </row>
    <row r="107" spans="1:18" ht="25.5" x14ac:dyDescent="0.2">
      <c r="A107" s="17" t="s">
        <v>45</v>
      </c>
      <c r="B107" s="21" t="s">
        <v>178</v>
      </c>
      <c r="C107" s="21" t="s">
        <v>1103</v>
      </c>
      <c r="D107" s="17" t="s">
        <v>47</v>
      </c>
      <c r="E107" s="22" t="s">
        <v>1104</v>
      </c>
      <c r="F107" s="23" t="s">
        <v>100</v>
      </c>
      <c r="G107" s="24">
        <v>37.950000000000003</v>
      </c>
      <c r="H107" s="25">
        <v>0</v>
      </c>
      <c r="I107" s="25">
        <f>ROUND(ROUND(H107,2)*ROUND(G107,3),2)</f>
        <v>0</v>
      </c>
      <c r="O107">
        <f>(I107*21)/100</f>
        <v>0</v>
      </c>
      <c r="P107" t="s">
        <v>23</v>
      </c>
    </row>
    <row r="108" spans="1:18" x14ac:dyDescent="0.2">
      <c r="A108" s="26" t="s">
        <v>50</v>
      </c>
      <c r="E108" s="27" t="s">
        <v>47</v>
      </c>
    </row>
    <row r="109" spans="1:18" ht="25.5" x14ac:dyDescent="0.2">
      <c r="A109" s="28" t="s">
        <v>52</v>
      </c>
      <c r="E109" s="29" t="s">
        <v>1039</v>
      </c>
    </row>
    <row r="110" spans="1:18" x14ac:dyDescent="0.2">
      <c r="A110" t="s">
        <v>54</v>
      </c>
      <c r="E110" s="27" t="s">
        <v>47</v>
      </c>
    </row>
    <row r="111" spans="1:18" x14ac:dyDescent="0.2">
      <c r="A111" s="17" t="s">
        <v>45</v>
      </c>
      <c r="B111" s="21" t="s">
        <v>184</v>
      </c>
      <c r="C111" s="21" t="s">
        <v>1105</v>
      </c>
      <c r="D111" s="17" t="s">
        <v>47</v>
      </c>
      <c r="E111" s="22" t="s">
        <v>1106</v>
      </c>
      <c r="F111" s="23" t="s">
        <v>100</v>
      </c>
      <c r="G111" s="24">
        <v>37.950000000000003</v>
      </c>
      <c r="H111" s="25">
        <v>0</v>
      </c>
      <c r="I111" s="25">
        <f>ROUND(ROUND(H111,2)*ROUND(G111,3),2)</f>
        <v>0</v>
      </c>
      <c r="O111">
        <f>(I111*21)/100</f>
        <v>0</v>
      </c>
      <c r="P111" t="s">
        <v>23</v>
      </c>
    </row>
    <row r="112" spans="1:18" x14ac:dyDescent="0.2">
      <c r="A112" s="26" t="s">
        <v>50</v>
      </c>
      <c r="E112" s="27" t="s">
        <v>47</v>
      </c>
    </row>
    <row r="113" spans="1:18" ht="25.5" x14ac:dyDescent="0.2">
      <c r="A113" s="28" t="s">
        <v>52</v>
      </c>
      <c r="E113" s="29" t="s">
        <v>1039</v>
      </c>
    </row>
    <row r="114" spans="1:18" x14ac:dyDescent="0.2">
      <c r="A114" t="s">
        <v>54</v>
      </c>
      <c r="E114" s="27" t="s">
        <v>47</v>
      </c>
    </row>
    <row r="115" spans="1:18" ht="25.5" x14ac:dyDescent="0.2">
      <c r="A115" s="17" t="s">
        <v>45</v>
      </c>
      <c r="B115" s="21" t="s">
        <v>188</v>
      </c>
      <c r="C115" s="21" t="s">
        <v>1107</v>
      </c>
      <c r="D115" s="17" t="s">
        <v>47</v>
      </c>
      <c r="E115" s="22" t="s">
        <v>1108</v>
      </c>
      <c r="F115" s="23" t="s">
        <v>100</v>
      </c>
      <c r="G115" s="24">
        <v>37.950000000000003</v>
      </c>
      <c r="H115" s="25">
        <v>0</v>
      </c>
      <c r="I115" s="25">
        <f>ROUND(ROUND(H115,2)*ROUND(G115,3),2)</f>
        <v>0</v>
      </c>
      <c r="O115">
        <f>(I115*21)/100</f>
        <v>0</v>
      </c>
      <c r="P115" t="s">
        <v>23</v>
      </c>
    </row>
    <row r="116" spans="1:18" x14ac:dyDescent="0.2">
      <c r="A116" s="26" t="s">
        <v>50</v>
      </c>
      <c r="E116" s="27" t="s">
        <v>47</v>
      </c>
    </row>
    <row r="117" spans="1:18" ht="25.5" x14ac:dyDescent="0.2">
      <c r="A117" s="28" t="s">
        <v>52</v>
      </c>
      <c r="E117" s="29" t="s">
        <v>1039</v>
      </c>
    </row>
    <row r="118" spans="1:18" x14ac:dyDescent="0.2">
      <c r="A118" t="s">
        <v>54</v>
      </c>
      <c r="E118" s="27" t="s">
        <v>47</v>
      </c>
    </row>
    <row r="119" spans="1:18" ht="12.75" customHeight="1" x14ac:dyDescent="0.2">
      <c r="A119" s="5" t="s">
        <v>43</v>
      </c>
      <c r="B119" s="5"/>
      <c r="C119" s="30" t="s">
        <v>78</v>
      </c>
      <c r="D119" s="5"/>
      <c r="E119" s="19" t="s">
        <v>1109</v>
      </c>
      <c r="F119" s="5"/>
      <c r="G119" s="5"/>
      <c r="H119" s="5"/>
      <c r="I119" s="31">
        <f>0+Q119</f>
        <v>0</v>
      </c>
      <c r="O119">
        <f>0+R119</f>
        <v>0</v>
      </c>
      <c r="Q119">
        <f>0+I120+I124+I128+I132+I136+I140+I144+I148+I152+I156+I160+I164+I168+I172</f>
        <v>0</v>
      </c>
      <c r="R119">
        <f>0+O120+O124+O128+O132+O136+O140+O144+O148+O152+O156+O160+O164+O168+O172</f>
        <v>0</v>
      </c>
    </row>
    <row r="120" spans="1:18" x14ac:dyDescent="0.2">
      <c r="A120" s="17" t="s">
        <v>45</v>
      </c>
      <c r="B120" s="21" t="s">
        <v>193</v>
      </c>
      <c r="C120" s="21" t="s">
        <v>1110</v>
      </c>
      <c r="D120" s="17" t="s">
        <v>47</v>
      </c>
      <c r="E120" s="22" t="s">
        <v>1111</v>
      </c>
      <c r="F120" s="23" t="s">
        <v>107</v>
      </c>
      <c r="G120" s="24">
        <v>3</v>
      </c>
      <c r="H120" s="25">
        <v>0</v>
      </c>
      <c r="I120" s="25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26" t="s">
        <v>50</v>
      </c>
      <c r="E121" s="27" t="s">
        <v>47</v>
      </c>
    </row>
    <row r="122" spans="1:18" ht="25.5" x14ac:dyDescent="0.2">
      <c r="A122" s="28" t="s">
        <v>52</v>
      </c>
      <c r="E122" s="29" t="s">
        <v>1112</v>
      </c>
    </row>
    <row r="123" spans="1:18" x14ac:dyDescent="0.2">
      <c r="A123" t="s">
        <v>54</v>
      </c>
      <c r="E123" s="27" t="s">
        <v>47</v>
      </c>
    </row>
    <row r="124" spans="1:18" ht="25.5" x14ac:dyDescent="0.2">
      <c r="A124" s="17" t="s">
        <v>45</v>
      </c>
      <c r="B124" s="21" t="s">
        <v>198</v>
      </c>
      <c r="C124" s="21" t="s">
        <v>1113</v>
      </c>
      <c r="D124" s="17" t="s">
        <v>47</v>
      </c>
      <c r="E124" s="22" t="s">
        <v>1114</v>
      </c>
      <c r="F124" s="23" t="s">
        <v>107</v>
      </c>
      <c r="G124" s="24">
        <v>28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26" t="s">
        <v>50</v>
      </c>
      <c r="E125" s="27" t="s">
        <v>47</v>
      </c>
    </row>
    <row r="126" spans="1:18" ht="25.5" x14ac:dyDescent="0.2">
      <c r="A126" s="28" t="s">
        <v>52</v>
      </c>
      <c r="E126" s="29" t="s">
        <v>1115</v>
      </c>
    </row>
    <row r="127" spans="1:18" x14ac:dyDescent="0.2">
      <c r="A127" t="s">
        <v>54</v>
      </c>
      <c r="E127" s="27" t="s">
        <v>47</v>
      </c>
    </row>
    <row r="128" spans="1:18" ht="25.5" x14ac:dyDescent="0.2">
      <c r="A128" s="17" t="s">
        <v>45</v>
      </c>
      <c r="B128" s="21" t="s">
        <v>203</v>
      </c>
      <c r="C128" s="21" t="s">
        <v>1116</v>
      </c>
      <c r="D128" s="17" t="s">
        <v>47</v>
      </c>
      <c r="E128" s="22" t="s">
        <v>1117</v>
      </c>
      <c r="F128" s="23" t="s">
        <v>107</v>
      </c>
      <c r="G128" s="24">
        <v>1.01</v>
      </c>
      <c r="H128" s="25">
        <v>0</v>
      </c>
      <c r="I128" s="25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26" t="s">
        <v>50</v>
      </c>
      <c r="E129" s="27" t="s">
        <v>47</v>
      </c>
    </row>
    <row r="130" spans="1:16" ht="38.25" x14ac:dyDescent="0.2">
      <c r="A130" s="28" t="s">
        <v>52</v>
      </c>
      <c r="E130" s="29" t="s">
        <v>1118</v>
      </c>
    </row>
    <row r="131" spans="1:16" x14ac:dyDescent="0.2">
      <c r="A131" t="s">
        <v>54</v>
      </c>
      <c r="E131" s="27" t="s">
        <v>47</v>
      </c>
    </row>
    <row r="132" spans="1:16" ht="25.5" x14ac:dyDescent="0.2">
      <c r="A132" s="17" t="s">
        <v>45</v>
      </c>
      <c r="B132" s="21" t="s">
        <v>208</v>
      </c>
      <c r="C132" s="21" t="s">
        <v>1119</v>
      </c>
      <c r="D132" s="17" t="s">
        <v>47</v>
      </c>
      <c r="E132" s="22" t="s">
        <v>1120</v>
      </c>
      <c r="F132" s="23" t="s">
        <v>107</v>
      </c>
      <c r="G132" s="24">
        <v>2.02</v>
      </c>
      <c r="H132" s="25">
        <v>0</v>
      </c>
      <c r="I132" s="25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6" t="s">
        <v>50</v>
      </c>
      <c r="E133" s="27" t="s">
        <v>47</v>
      </c>
    </row>
    <row r="134" spans="1:16" ht="25.5" x14ac:dyDescent="0.2">
      <c r="A134" s="28" t="s">
        <v>52</v>
      </c>
      <c r="E134" s="29" t="s">
        <v>1121</v>
      </c>
    </row>
    <row r="135" spans="1:16" x14ac:dyDescent="0.2">
      <c r="A135" t="s">
        <v>54</v>
      </c>
      <c r="E135" s="27" t="s">
        <v>47</v>
      </c>
    </row>
    <row r="136" spans="1:16" ht="25.5" x14ac:dyDescent="0.2">
      <c r="A136" s="17" t="s">
        <v>45</v>
      </c>
      <c r="B136" s="21" t="s">
        <v>215</v>
      </c>
      <c r="C136" s="21" t="s">
        <v>1122</v>
      </c>
      <c r="D136" s="17" t="s">
        <v>47</v>
      </c>
      <c r="E136" s="22" t="s">
        <v>1123</v>
      </c>
      <c r="F136" s="23" t="s">
        <v>107</v>
      </c>
      <c r="G136" s="24">
        <v>1.01</v>
      </c>
      <c r="H136" s="25">
        <v>0</v>
      </c>
      <c r="I136" s="25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6" t="s">
        <v>50</v>
      </c>
      <c r="E137" s="27" t="s">
        <v>47</v>
      </c>
    </row>
    <row r="138" spans="1:16" ht="38.25" x14ac:dyDescent="0.2">
      <c r="A138" s="28" t="s">
        <v>52</v>
      </c>
      <c r="E138" s="29" t="s">
        <v>1124</v>
      </c>
    </row>
    <row r="139" spans="1:16" x14ac:dyDescent="0.2">
      <c r="A139" t="s">
        <v>54</v>
      </c>
      <c r="E139" s="27" t="s">
        <v>47</v>
      </c>
    </row>
    <row r="140" spans="1:16" ht="25.5" x14ac:dyDescent="0.2">
      <c r="A140" s="17" t="s">
        <v>45</v>
      </c>
      <c r="B140" s="21" t="s">
        <v>220</v>
      </c>
      <c r="C140" s="21" t="s">
        <v>1125</v>
      </c>
      <c r="D140" s="17" t="s">
        <v>47</v>
      </c>
      <c r="E140" s="22" t="s">
        <v>1126</v>
      </c>
      <c r="F140" s="23" t="s">
        <v>107</v>
      </c>
      <c r="G140" s="24">
        <v>3.03</v>
      </c>
      <c r="H140" s="25">
        <v>0</v>
      </c>
      <c r="I140" s="25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6" t="s">
        <v>50</v>
      </c>
      <c r="E141" s="27" t="s">
        <v>47</v>
      </c>
    </row>
    <row r="142" spans="1:16" ht="25.5" x14ac:dyDescent="0.2">
      <c r="A142" s="28" t="s">
        <v>52</v>
      </c>
      <c r="E142" s="29" t="s">
        <v>1127</v>
      </c>
    </row>
    <row r="143" spans="1:16" x14ac:dyDescent="0.2">
      <c r="A143" t="s">
        <v>54</v>
      </c>
      <c r="E143" s="27" t="s">
        <v>47</v>
      </c>
    </row>
    <row r="144" spans="1:16" ht="25.5" x14ac:dyDescent="0.2">
      <c r="A144" s="17" t="s">
        <v>45</v>
      </c>
      <c r="B144" s="21" t="s">
        <v>226</v>
      </c>
      <c r="C144" s="21" t="s">
        <v>1128</v>
      </c>
      <c r="D144" s="17" t="s">
        <v>47</v>
      </c>
      <c r="E144" s="22" t="s">
        <v>1129</v>
      </c>
      <c r="F144" s="23" t="s">
        <v>107</v>
      </c>
      <c r="G144" s="24">
        <v>3.03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6" t="s">
        <v>50</v>
      </c>
      <c r="E145" s="27" t="s">
        <v>47</v>
      </c>
    </row>
    <row r="146" spans="1:16" ht="25.5" x14ac:dyDescent="0.2">
      <c r="A146" s="28" t="s">
        <v>52</v>
      </c>
      <c r="E146" s="29" t="s">
        <v>1127</v>
      </c>
    </row>
    <row r="147" spans="1:16" x14ac:dyDescent="0.2">
      <c r="A147" t="s">
        <v>54</v>
      </c>
      <c r="E147" s="27" t="s">
        <v>47</v>
      </c>
    </row>
    <row r="148" spans="1:16" x14ac:dyDescent="0.2">
      <c r="A148" s="17" t="s">
        <v>45</v>
      </c>
      <c r="B148" s="21" t="s">
        <v>233</v>
      </c>
      <c r="C148" s="21" t="s">
        <v>1130</v>
      </c>
      <c r="D148" s="17" t="s">
        <v>47</v>
      </c>
      <c r="E148" s="22" t="s">
        <v>1131</v>
      </c>
      <c r="F148" s="23" t="s">
        <v>119</v>
      </c>
      <c r="G148" s="24">
        <v>0.25900000000000001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6" t="s">
        <v>50</v>
      </c>
      <c r="E149" s="27" t="s">
        <v>1132</v>
      </c>
    </row>
    <row r="150" spans="1:16" ht="25.5" x14ac:dyDescent="0.2">
      <c r="A150" s="28" t="s">
        <v>52</v>
      </c>
      <c r="E150" s="29" t="s">
        <v>1133</v>
      </c>
    </row>
    <row r="151" spans="1:16" x14ac:dyDescent="0.2">
      <c r="A151" t="s">
        <v>54</v>
      </c>
      <c r="E151" s="27" t="s">
        <v>47</v>
      </c>
    </row>
    <row r="152" spans="1:16" x14ac:dyDescent="0.2">
      <c r="A152" s="17" t="s">
        <v>45</v>
      </c>
      <c r="B152" s="21" t="s">
        <v>239</v>
      </c>
      <c r="C152" s="21" t="s">
        <v>1134</v>
      </c>
      <c r="D152" s="17" t="s">
        <v>47</v>
      </c>
      <c r="E152" s="22" t="s">
        <v>1135</v>
      </c>
      <c r="F152" s="23" t="s">
        <v>229</v>
      </c>
      <c r="G152" s="24">
        <v>53.3</v>
      </c>
      <c r="H152" s="25">
        <v>0</v>
      </c>
      <c r="I152" s="25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6" t="s">
        <v>50</v>
      </c>
      <c r="E153" s="27" t="s">
        <v>47</v>
      </c>
    </row>
    <row r="154" spans="1:16" ht="25.5" x14ac:dyDescent="0.2">
      <c r="A154" s="28" t="s">
        <v>52</v>
      </c>
      <c r="E154" s="29" t="s">
        <v>1136</v>
      </c>
    </row>
    <row r="155" spans="1:16" x14ac:dyDescent="0.2">
      <c r="A155" t="s">
        <v>54</v>
      </c>
      <c r="E155" s="27" t="s">
        <v>47</v>
      </c>
    </row>
    <row r="156" spans="1:16" ht="25.5" x14ac:dyDescent="0.2">
      <c r="A156" s="17" t="s">
        <v>45</v>
      </c>
      <c r="B156" s="21" t="s">
        <v>242</v>
      </c>
      <c r="C156" s="21" t="s">
        <v>1137</v>
      </c>
      <c r="D156" s="17" t="s">
        <v>47</v>
      </c>
      <c r="E156" s="22" t="s">
        <v>1138</v>
      </c>
      <c r="F156" s="23" t="s">
        <v>107</v>
      </c>
      <c r="G156" s="24">
        <v>3</v>
      </c>
      <c r="H156" s="25">
        <v>0</v>
      </c>
      <c r="I156" s="25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6" t="s">
        <v>50</v>
      </c>
      <c r="E157" s="27" t="s">
        <v>47</v>
      </c>
    </row>
    <row r="158" spans="1:16" ht="38.25" x14ac:dyDescent="0.2">
      <c r="A158" s="28" t="s">
        <v>52</v>
      </c>
      <c r="E158" s="29" t="s">
        <v>1139</v>
      </c>
    </row>
    <row r="159" spans="1:16" x14ac:dyDescent="0.2">
      <c r="A159" t="s">
        <v>54</v>
      </c>
      <c r="E159" s="27" t="s">
        <v>47</v>
      </c>
    </row>
    <row r="160" spans="1:16" ht="25.5" x14ac:dyDescent="0.2">
      <c r="A160" s="17" t="s">
        <v>45</v>
      </c>
      <c r="B160" s="21" t="s">
        <v>247</v>
      </c>
      <c r="C160" s="21" t="s">
        <v>1140</v>
      </c>
      <c r="D160" s="17" t="s">
        <v>47</v>
      </c>
      <c r="E160" s="22" t="s">
        <v>1141</v>
      </c>
      <c r="F160" s="23" t="s">
        <v>107</v>
      </c>
      <c r="G160" s="24">
        <v>4</v>
      </c>
      <c r="H160" s="25">
        <v>0</v>
      </c>
      <c r="I160" s="25">
        <f>ROUND(ROUND(H160,2)*ROUND(G160,3),2)</f>
        <v>0</v>
      </c>
      <c r="O160">
        <f>(I160*21)/100</f>
        <v>0</v>
      </c>
      <c r="P160" t="s">
        <v>23</v>
      </c>
    </row>
    <row r="161" spans="1:18" x14ac:dyDescent="0.2">
      <c r="A161" s="26" t="s">
        <v>50</v>
      </c>
      <c r="E161" s="27" t="s">
        <v>47</v>
      </c>
    </row>
    <row r="162" spans="1:18" ht="63.75" x14ac:dyDescent="0.2">
      <c r="A162" s="28" t="s">
        <v>52</v>
      </c>
      <c r="E162" s="29" t="s">
        <v>1142</v>
      </c>
    </row>
    <row r="163" spans="1:18" x14ac:dyDescent="0.2">
      <c r="A163" t="s">
        <v>54</v>
      </c>
      <c r="E163" s="27" t="s">
        <v>47</v>
      </c>
    </row>
    <row r="164" spans="1:18" ht="25.5" x14ac:dyDescent="0.2">
      <c r="A164" s="17" t="s">
        <v>45</v>
      </c>
      <c r="B164" s="21" t="s">
        <v>251</v>
      </c>
      <c r="C164" s="21" t="s">
        <v>1143</v>
      </c>
      <c r="D164" s="17" t="s">
        <v>47</v>
      </c>
      <c r="E164" s="22" t="s">
        <v>1144</v>
      </c>
      <c r="F164" s="23" t="s">
        <v>107</v>
      </c>
      <c r="G164" s="24">
        <v>3</v>
      </c>
      <c r="H164" s="25">
        <v>0</v>
      </c>
      <c r="I164" s="25">
        <f>ROUND(ROUND(H164,2)*ROUND(G164,3),2)</f>
        <v>0</v>
      </c>
      <c r="O164">
        <f>(I164*21)/100</f>
        <v>0</v>
      </c>
      <c r="P164" t="s">
        <v>23</v>
      </c>
    </row>
    <row r="165" spans="1:18" x14ac:dyDescent="0.2">
      <c r="A165" s="26" t="s">
        <v>50</v>
      </c>
      <c r="E165" s="27" t="s">
        <v>47</v>
      </c>
    </row>
    <row r="166" spans="1:18" ht="25.5" x14ac:dyDescent="0.2">
      <c r="A166" s="28" t="s">
        <v>52</v>
      </c>
      <c r="E166" s="29" t="s">
        <v>1112</v>
      </c>
    </row>
    <row r="167" spans="1:18" x14ac:dyDescent="0.2">
      <c r="A167" t="s">
        <v>54</v>
      </c>
      <c r="E167" s="27" t="s">
        <v>47</v>
      </c>
    </row>
    <row r="168" spans="1:18" x14ac:dyDescent="0.2">
      <c r="A168" s="17" t="s">
        <v>45</v>
      </c>
      <c r="B168" s="21" t="s">
        <v>258</v>
      </c>
      <c r="C168" s="21" t="s">
        <v>1145</v>
      </c>
      <c r="D168" s="17" t="s">
        <v>47</v>
      </c>
      <c r="E168" s="22" t="s">
        <v>1146</v>
      </c>
      <c r="F168" s="23" t="s">
        <v>1147</v>
      </c>
      <c r="G168" s="24">
        <v>0.5</v>
      </c>
      <c r="H168" s="25">
        <v>0</v>
      </c>
      <c r="I168" s="25">
        <f>ROUND(ROUND(H168,2)*ROUND(G168,3),2)</f>
        <v>0</v>
      </c>
      <c r="O168">
        <f>(I168*21)/100</f>
        <v>0</v>
      </c>
      <c r="P168" t="s">
        <v>23</v>
      </c>
    </row>
    <row r="169" spans="1:18" x14ac:dyDescent="0.2">
      <c r="A169" s="26" t="s">
        <v>50</v>
      </c>
      <c r="E169" s="27" t="s">
        <v>47</v>
      </c>
    </row>
    <row r="170" spans="1:18" x14ac:dyDescent="0.2">
      <c r="A170" s="28" t="s">
        <v>52</v>
      </c>
      <c r="E170" s="29" t="s">
        <v>47</v>
      </c>
    </row>
    <row r="171" spans="1:18" x14ac:dyDescent="0.2">
      <c r="A171" t="s">
        <v>54</v>
      </c>
      <c r="E171" s="27" t="s">
        <v>47</v>
      </c>
    </row>
    <row r="172" spans="1:18" ht="25.5" x14ac:dyDescent="0.2">
      <c r="A172" s="17" t="s">
        <v>45</v>
      </c>
      <c r="B172" s="21" t="s">
        <v>264</v>
      </c>
      <c r="C172" s="21" t="s">
        <v>1148</v>
      </c>
      <c r="D172" s="17" t="s">
        <v>47</v>
      </c>
      <c r="E172" s="22" t="s">
        <v>1149</v>
      </c>
      <c r="F172" s="23" t="s">
        <v>107</v>
      </c>
      <c r="G172" s="24">
        <v>3</v>
      </c>
      <c r="H172" s="25">
        <v>0</v>
      </c>
      <c r="I172" s="25">
        <f>ROUND(ROUND(H172,2)*ROUND(G172,3),2)</f>
        <v>0</v>
      </c>
      <c r="O172">
        <f>(I172*21)/100</f>
        <v>0</v>
      </c>
      <c r="P172" t="s">
        <v>23</v>
      </c>
    </row>
    <row r="173" spans="1:18" x14ac:dyDescent="0.2">
      <c r="A173" s="26" t="s">
        <v>50</v>
      </c>
      <c r="E173" s="27" t="s">
        <v>47</v>
      </c>
    </row>
    <row r="174" spans="1:18" ht="25.5" x14ac:dyDescent="0.2">
      <c r="A174" s="28" t="s">
        <v>52</v>
      </c>
      <c r="E174" s="29" t="s">
        <v>1112</v>
      </c>
    </row>
    <row r="175" spans="1:18" x14ac:dyDescent="0.2">
      <c r="A175" t="s">
        <v>54</v>
      </c>
      <c r="E175" s="27" t="s">
        <v>47</v>
      </c>
    </row>
    <row r="176" spans="1:18" ht="12.75" customHeight="1" x14ac:dyDescent="0.2">
      <c r="A176" s="5" t="s">
        <v>43</v>
      </c>
      <c r="B176" s="5"/>
      <c r="C176" s="30" t="s">
        <v>527</v>
      </c>
      <c r="D176" s="5"/>
      <c r="E176" s="19" t="s">
        <v>1150</v>
      </c>
      <c r="F176" s="5"/>
      <c r="G176" s="5"/>
      <c r="H176" s="5"/>
      <c r="I176" s="31">
        <f>0+Q176</f>
        <v>0</v>
      </c>
      <c r="O176">
        <f>0+R176</f>
        <v>0</v>
      </c>
      <c r="Q176">
        <f>0+I177</f>
        <v>0</v>
      </c>
      <c r="R176">
        <f>0+O177</f>
        <v>0</v>
      </c>
    </row>
    <row r="177" spans="1:18" x14ac:dyDescent="0.2">
      <c r="A177" s="17" t="s">
        <v>45</v>
      </c>
      <c r="B177" s="21" t="s">
        <v>270</v>
      </c>
      <c r="C177" s="21" t="s">
        <v>1151</v>
      </c>
      <c r="D177" s="17" t="s">
        <v>47</v>
      </c>
      <c r="E177" s="22" t="s">
        <v>1152</v>
      </c>
      <c r="F177" s="23" t="s">
        <v>819</v>
      </c>
      <c r="G177" s="24">
        <v>1</v>
      </c>
      <c r="H177" s="25">
        <v>0</v>
      </c>
      <c r="I177" s="25">
        <f>ROUND(ROUND(H177,2)*ROUND(G177,3),2)</f>
        <v>0</v>
      </c>
      <c r="O177">
        <f>(I177*21)/100</f>
        <v>0</v>
      </c>
      <c r="P177" t="s">
        <v>23</v>
      </c>
    </row>
    <row r="178" spans="1:18" x14ac:dyDescent="0.2">
      <c r="A178" s="26" t="s">
        <v>50</v>
      </c>
      <c r="E178" s="27" t="s">
        <v>47</v>
      </c>
    </row>
    <row r="179" spans="1:18" x14ac:dyDescent="0.2">
      <c r="A179" s="28" t="s">
        <v>52</v>
      </c>
      <c r="E179" s="29" t="s">
        <v>1153</v>
      </c>
    </row>
    <row r="180" spans="1:18" x14ac:dyDescent="0.2">
      <c r="A180" t="s">
        <v>54</v>
      </c>
      <c r="E180" s="27" t="s">
        <v>47</v>
      </c>
    </row>
    <row r="181" spans="1:18" ht="12.75" customHeight="1" x14ac:dyDescent="0.2">
      <c r="A181" s="5" t="s">
        <v>43</v>
      </c>
      <c r="B181" s="5"/>
      <c r="C181" s="30" t="s">
        <v>796</v>
      </c>
      <c r="D181" s="5"/>
      <c r="E181" s="19" t="s">
        <v>1154</v>
      </c>
      <c r="F181" s="5"/>
      <c r="G181" s="5"/>
      <c r="H181" s="5"/>
      <c r="I181" s="31">
        <f>0+Q181</f>
        <v>0</v>
      </c>
      <c r="O181">
        <f>0+R181</f>
        <v>0</v>
      </c>
      <c r="Q181">
        <f>0+I182</f>
        <v>0</v>
      </c>
      <c r="R181">
        <f>0+O182</f>
        <v>0</v>
      </c>
    </row>
    <row r="182" spans="1:18" x14ac:dyDescent="0.2">
      <c r="A182" s="17" t="s">
        <v>45</v>
      </c>
      <c r="B182" s="21" t="s">
        <v>276</v>
      </c>
      <c r="C182" s="21" t="s">
        <v>1155</v>
      </c>
      <c r="D182" s="17" t="s">
        <v>47</v>
      </c>
      <c r="E182" s="22" t="s">
        <v>1156</v>
      </c>
      <c r="F182" s="23" t="s">
        <v>229</v>
      </c>
      <c r="G182" s="24">
        <v>69</v>
      </c>
      <c r="H182" s="25">
        <v>0</v>
      </c>
      <c r="I182" s="25">
        <f>ROUND(ROUND(H182,2)*ROUND(G182,3),2)</f>
        <v>0</v>
      </c>
      <c r="O182">
        <f>(I182*21)/100</f>
        <v>0</v>
      </c>
      <c r="P182" t="s">
        <v>23</v>
      </c>
    </row>
    <row r="183" spans="1:18" x14ac:dyDescent="0.2">
      <c r="A183" s="26" t="s">
        <v>50</v>
      </c>
      <c r="E183" s="27" t="s">
        <v>47</v>
      </c>
    </row>
    <row r="184" spans="1:18" ht="25.5" x14ac:dyDescent="0.2">
      <c r="A184" s="28" t="s">
        <v>52</v>
      </c>
      <c r="E184" s="29" t="s">
        <v>1157</v>
      </c>
    </row>
    <row r="185" spans="1:18" x14ac:dyDescent="0.2">
      <c r="A185" t="s">
        <v>54</v>
      </c>
      <c r="E185" s="27" t="s">
        <v>47</v>
      </c>
    </row>
    <row r="186" spans="1:18" ht="12.75" customHeight="1" x14ac:dyDescent="0.2">
      <c r="A186" s="5" t="s">
        <v>43</v>
      </c>
      <c r="B186" s="5"/>
      <c r="C186" s="30" t="s">
        <v>817</v>
      </c>
      <c r="D186" s="5"/>
      <c r="E186" s="19" t="s">
        <v>1158</v>
      </c>
      <c r="F186" s="5"/>
      <c r="G186" s="5"/>
      <c r="H186" s="5"/>
      <c r="I186" s="31">
        <f>0+Q186</f>
        <v>0</v>
      </c>
      <c r="O186">
        <f>0+R186</f>
        <v>0</v>
      </c>
      <c r="Q186">
        <f>0+I187</f>
        <v>0</v>
      </c>
      <c r="R186">
        <f>0+O187</f>
        <v>0</v>
      </c>
    </row>
    <row r="187" spans="1:18" x14ac:dyDescent="0.2">
      <c r="A187" s="17" t="s">
        <v>45</v>
      </c>
      <c r="B187" s="21" t="s">
        <v>282</v>
      </c>
      <c r="C187" s="21" t="s">
        <v>1159</v>
      </c>
      <c r="D187" s="17" t="s">
        <v>47</v>
      </c>
      <c r="E187" s="22" t="s">
        <v>1160</v>
      </c>
      <c r="F187" s="23" t="s">
        <v>1147</v>
      </c>
      <c r="G187" s="24">
        <v>0.5</v>
      </c>
      <c r="H187" s="25">
        <v>0</v>
      </c>
      <c r="I187" s="25">
        <f>ROUND(ROUND(H187,2)*ROUND(G187,3),2)</f>
        <v>0</v>
      </c>
      <c r="O187">
        <f>(I187*21)/100</f>
        <v>0</v>
      </c>
      <c r="P187" t="s">
        <v>23</v>
      </c>
    </row>
    <row r="188" spans="1:18" x14ac:dyDescent="0.2">
      <c r="A188" s="26" t="s">
        <v>50</v>
      </c>
      <c r="E188" s="27" t="s">
        <v>47</v>
      </c>
    </row>
    <row r="189" spans="1:18" x14ac:dyDescent="0.2">
      <c r="A189" s="28" t="s">
        <v>52</v>
      </c>
      <c r="E189" s="29" t="s">
        <v>47</v>
      </c>
    </row>
    <row r="190" spans="1:18" x14ac:dyDescent="0.2">
      <c r="A190" t="s">
        <v>54</v>
      </c>
      <c r="E190" s="27" t="s">
        <v>47</v>
      </c>
    </row>
    <row r="191" spans="1:18" ht="12.75" customHeight="1" x14ac:dyDescent="0.2">
      <c r="A191" s="5" t="s">
        <v>43</v>
      </c>
      <c r="B191" s="5"/>
      <c r="C191" s="30" t="s">
        <v>1161</v>
      </c>
      <c r="D191" s="5"/>
      <c r="E191" s="19" t="s">
        <v>1162</v>
      </c>
      <c r="F191" s="5"/>
      <c r="G191" s="5"/>
      <c r="H191" s="5"/>
      <c r="I191" s="31">
        <f>0+Q191</f>
        <v>0</v>
      </c>
      <c r="O191">
        <f>0+R191</f>
        <v>0</v>
      </c>
      <c r="Q191">
        <f>0+I192</f>
        <v>0</v>
      </c>
      <c r="R191">
        <f>0+O192</f>
        <v>0</v>
      </c>
    </row>
    <row r="192" spans="1:18" ht="25.5" x14ac:dyDescent="0.2">
      <c r="A192" s="17" t="s">
        <v>45</v>
      </c>
      <c r="B192" s="21" t="s">
        <v>289</v>
      </c>
      <c r="C192" s="21" t="s">
        <v>1163</v>
      </c>
      <c r="D192" s="17" t="s">
        <v>47</v>
      </c>
      <c r="E192" s="22" t="s">
        <v>1164</v>
      </c>
      <c r="F192" s="23" t="s">
        <v>63</v>
      </c>
      <c r="G192" s="24">
        <v>115.928</v>
      </c>
      <c r="H192" s="25">
        <v>0</v>
      </c>
      <c r="I192" s="25">
        <f>ROUND(ROUND(H192,2)*ROUND(G192,3),2)</f>
        <v>0</v>
      </c>
      <c r="O192">
        <f>(I192*21)/100</f>
        <v>0</v>
      </c>
      <c r="P192" t="s">
        <v>23</v>
      </c>
    </row>
    <row r="193" spans="1:18" x14ac:dyDescent="0.2">
      <c r="A193" s="26" t="s">
        <v>50</v>
      </c>
      <c r="E193" s="27" t="s">
        <v>1165</v>
      </c>
    </row>
    <row r="194" spans="1:18" ht="38.25" x14ac:dyDescent="0.2">
      <c r="A194" s="28" t="s">
        <v>52</v>
      </c>
      <c r="E194" s="29" t="s">
        <v>1166</v>
      </c>
    </row>
    <row r="195" spans="1:18" x14ac:dyDescent="0.2">
      <c r="A195" t="s">
        <v>54</v>
      </c>
      <c r="E195" s="27" t="s">
        <v>47</v>
      </c>
    </row>
    <row r="196" spans="1:18" ht="12.75" customHeight="1" x14ac:dyDescent="0.2">
      <c r="A196" s="5" t="s">
        <v>43</v>
      </c>
      <c r="B196" s="5"/>
      <c r="C196" s="30" t="s">
        <v>1167</v>
      </c>
      <c r="D196" s="5"/>
      <c r="E196" s="19" t="s">
        <v>1168</v>
      </c>
      <c r="F196" s="5"/>
      <c r="G196" s="5"/>
      <c r="H196" s="5"/>
      <c r="I196" s="31">
        <f>0+Q196</f>
        <v>0</v>
      </c>
      <c r="O196">
        <f>0+R196</f>
        <v>0</v>
      </c>
      <c r="Q196">
        <f>0+I197+I201+I205+I209+I213+I217</f>
        <v>0</v>
      </c>
      <c r="R196">
        <f>0+O197+O201+O205+O209+O213+O217</f>
        <v>0</v>
      </c>
    </row>
    <row r="197" spans="1:18" x14ac:dyDescent="0.2">
      <c r="A197" s="17" t="s">
        <v>45</v>
      </c>
      <c r="B197" s="21" t="s">
        <v>295</v>
      </c>
      <c r="C197" s="21" t="s">
        <v>1169</v>
      </c>
      <c r="D197" s="17" t="s">
        <v>47</v>
      </c>
      <c r="E197" s="22" t="s">
        <v>1170</v>
      </c>
      <c r="F197" s="23" t="s">
        <v>63</v>
      </c>
      <c r="G197" s="24">
        <v>47.936</v>
      </c>
      <c r="H197" s="25">
        <v>0</v>
      </c>
      <c r="I197" s="25">
        <f>ROUND(ROUND(H197,2)*ROUND(G197,3),2)</f>
        <v>0</v>
      </c>
      <c r="O197">
        <f>(I197*21)/100</f>
        <v>0</v>
      </c>
      <c r="P197" t="s">
        <v>23</v>
      </c>
    </row>
    <row r="198" spans="1:18" x14ac:dyDescent="0.2">
      <c r="A198" s="26" t="s">
        <v>50</v>
      </c>
      <c r="E198" s="27" t="s">
        <v>47</v>
      </c>
    </row>
    <row r="199" spans="1:18" ht="38.25" x14ac:dyDescent="0.2">
      <c r="A199" s="28" t="s">
        <v>52</v>
      </c>
      <c r="E199" s="29" t="s">
        <v>1171</v>
      </c>
    </row>
    <row r="200" spans="1:18" x14ac:dyDescent="0.2">
      <c r="A200" t="s">
        <v>54</v>
      </c>
      <c r="E200" s="27" t="s">
        <v>47</v>
      </c>
    </row>
    <row r="201" spans="1:18" x14ac:dyDescent="0.2">
      <c r="A201" s="17" t="s">
        <v>45</v>
      </c>
      <c r="B201" s="21" t="s">
        <v>302</v>
      </c>
      <c r="C201" s="21" t="s">
        <v>1172</v>
      </c>
      <c r="D201" s="17" t="s">
        <v>47</v>
      </c>
      <c r="E201" s="22" t="s">
        <v>1173</v>
      </c>
      <c r="F201" s="23" t="s">
        <v>63</v>
      </c>
      <c r="G201" s="24">
        <v>191.745</v>
      </c>
      <c r="H201" s="25">
        <v>0</v>
      </c>
      <c r="I201" s="25">
        <f>ROUND(ROUND(H201,2)*ROUND(G201,3),2)</f>
        <v>0</v>
      </c>
      <c r="O201">
        <f>(I201*21)/100</f>
        <v>0</v>
      </c>
      <c r="P201" t="s">
        <v>23</v>
      </c>
    </row>
    <row r="202" spans="1:18" x14ac:dyDescent="0.2">
      <c r="A202" s="26" t="s">
        <v>50</v>
      </c>
      <c r="E202" s="27" t="s">
        <v>47</v>
      </c>
    </row>
    <row r="203" spans="1:18" ht="38.25" x14ac:dyDescent="0.2">
      <c r="A203" s="28" t="s">
        <v>52</v>
      </c>
      <c r="E203" s="29" t="s">
        <v>1174</v>
      </c>
    </row>
    <row r="204" spans="1:18" x14ac:dyDescent="0.2">
      <c r="A204" t="s">
        <v>54</v>
      </c>
      <c r="E204" s="27" t="s">
        <v>47</v>
      </c>
    </row>
    <row r="205" spans="1:18" ht="25.5" x14ac:dyDescent="0.2">
      <c r="A205" s="17" t="s">
        <v>45</v>
      </c>
      <c r="B205" s="21" t="s">
        <v>307</v>
      </c>
      <c r="C205" s="21" t="s">
        <v>1175</v>
      </c>
      <c r="D205" s="17" t="s">
        <v>47</v>
      </c>
      <c r="E205" s="22" t="s">
        <v>1176</v>
      </c>
      <c r="F205" s="23" t="s">
        <v>63</v>
      </c>
      <c r="G205" s="24">
        <v>47.936</v>
      </c>
      <c r="H205" s="25">
        <v>0</v>
      </c>
      <c r="I205" s="25">
        <f>ROUND(ROUND(H205,2)*ROUND(G205,3),2)</f>
        <v>0</v>
      </c>
      <c r="O205">
        <f>(I205*21)/100</f>
        <v>0</v>
      </c>
      <c r="P205" t="s">
        <v>23</v>
      </c>
    </row>
    <row r="206" spans="1:18" x14ac:dyDescent="0.2">
      <c r="A206" s="26" t="s">
        <v>50</v>
      </c>
      <c r="E206" s="27" t="s">
        <v>47</v>
      </c>
    </row>
    <row r="207" spans="1:18" ht="38.25" x14ac:dyDescent="0.2">
      <c r="A207" s="28" t="s">
        <v>52</v>
      </c>
      <c r="E207" s="29" t="s">
        <v>1171</v>
      </c>
    </row>
    <row r="208" spans="1:18" x14ac:dyDescent="0.2">
      <c r="A208" t="s">
        <v>54</v>
      </c>
      <c r="E208" s="27" t="s">
        <v>47</v>
      </c>
    </row>
    <row r="209" spans="1:18" x14ac:dyDescent="0.2">
      <c r="A209" s="17" t="s">
        <v>45</v>
      </c>
      <c r="B209" s="21" t="s">
        <v>310</v>
      </c>
      <c r="C209" s="21" t="s">
        <v>1177</v>
      </c>
      <c r="D209" s="17" t="s">
        <v>47</v>
      </c>
      <c r="E209" s="22" t="s">
        <v>1178</v>
      </c>
      <c r="F209" s="23" t="s">
        <v>63</v>
      </c>
      <c r="G209" s="24">
        <v>47.936</v>
      </c>
      <c r="H209" s="25">
        <v>0</v>
      </c>
      <c r="I209" s="25">
        <f>ROUND(ROUND(H209,2)*ROUND(G209,3),2)</f>
        <v>0</v>
      </c>
      <c r="O209">
        <f>(I209*21)/100</f>
        <v>0</v>
      </c>
      <c r="P209" t="s">
        <v>23</v>
      </c>
    </row>
    <row r="210" spans="1:18" x14ac:dyDescent="0.2">
      <c r="A210" s="26" t="s">
        <v>50</v>
      </c>
      <c r="E210" s="27" t="s">
        <v>47</v>
      </c>
    </row>
    <row r="211" spans="1:18" ht="38.25" x14ac:dyDescent="0.2">
      <c r="A211" s="28" t="s">
        <v>52</v>
      </c>
      <c r="E211" s="29" t="s">
        <v>1171</v>
      </c>
    </row>
    <row r="212" spans="1:18" x14ac:dyDescent="0.2">
      <c r="A212" t="s">
        <v>54</v>
      </c>
      <c r="E212" s="27" t="s">
        <v>47</v>
      </c>
    </row>
    <row r="213" spans="1:18" x14ac:dyDescent="0.2">
      <c r="A213" s="17" t="s">
        <v>45</v>
      </c>
      <c r="B213" s="21" t="s">
        <v>315</v>
      </c>
      <c r="C213" s="21" t="s">
        <v>1179</v>
      </c>
      <c r="D213" s="17" t="s">
        <v>47</v>
      </c>
      <c r="E213" s="22" t="s">
        <v>1180</v>
      </c>
      <c r="F213" s="23" t="s">
        <v>63</v>
      </c>
      <c r="G213" s="24">
        <v>35.951999999999998</v>
      </c>
      <c r="H213" s="25">
        <v>0</v>
      </c>
      <c r="I213" s="25">
        <f>ROUND(ROUND(H213,2)*ROUND(G213,3),2)</f>
        <v>0</v>
      </c>
      <c r="O213">
        <f>(I213*21)/100</f>
        <v>0</v>
      </c>
      <c r="P213" t="s">
        <v>23</v>
      </c>
    </row>
    <row r="214" spans="1:18" x14ac:dyDescent="0.2">
      <c r="A214" s="26" t="s">
        <v>50</v>
      </c>
      <c r="E214" s="27" t="s">
        <v>47</v>
      </c>
    </row>
    <row r="215" spans="1:18" ht="38.25" x14ac:dyDescent="0.2">
      <c r="A215" s="28" t="s">
        <v>52</v>
      </c>
      <c r="E215" s="29" t="s">
        <v>1181</v>
      </c>
    </row>
    <row r="216" spans="1:18" x14ac:dyDescent="0.2">
      <c r="A216" t="s">
        <v>54</v>
      </c>
      <c r="E216" s="27" t="s">
        <v>47</v>
      </c>
    </row>
    <row r="217" spans="1:18" x14ac:dyDescent="0.2">
      <c r="A217" s="17" t="s">
        <v>45</v>
      </c>
      <c r="B217" s="21" t="s">
        <v>320</v>
      </c>
      <c r="C217" s="21" t="s">
        <v>1182</v>
      </c>
      <c r="D217" s="17" t="s">
        <v>47</v>
      </c>
      <c r="E217" s="22" t="s">
        <v>1183</v>
      </c>
      <c r="F217" s="23" t="s">
        <v>63</v>
      </c>
      <c r="G217" s="24">
        <v>11.984</v>
      </c>
      <c r="H217" s="25">
        <v>0</v>
      </c>
      <c r="I217" s="25">
        <f>ROUND(ROUND(H217,2)*ROUND(G217,3),2)</f>
        <v>0</v>
      </c>
      <c r="O217">
        <f>(I217*21)/100</f>
        <v>0</v>
      </c>
      <c r="P217" t="s">
        <v>23</v>
      </c>
    </row>
    <row r="218" spans="1:18" x14ac:dyDescent="0.2">
      <c r="A218" s="26" t="s">
        <v>50</v>
      </c>
      <c r="E218" s="27" t="s">
        <v>47</v>
      </c>
    </row>
    <row r="219" spans="1:18" ht="38.25" x14ac:dyDescent="0.2">
      <c r="A219" s="28" t="s">
        <v>52</v>
      </c>
      <c r="E219" s="29" t="s">
        <v>1184</v>
      </c>
    </row>
    <row r="220" spans="1:18" x14ac:dyDescent="0.2">
      <c r="A220" t="s">
        <v>54</v>
      </c>
      <c r="E220" s="27" t="s">
        <v>47</v>
      </c>
    </row>
    <row r="221" spans="1:18" ht="12.75" customHeight="1" x14ac:dyDescent="0.2">
      <c r="A221" s="5" t="s">
        <v>43</v>
      </c>
      <c r="B221" s="5"/>
      <c r="C221" s="30" t="s">
        <v>1005</v>
      </c>
      <c r="D221" s="5"/>
      <c r="E221" s="19" t="s">
        <v>1185</v>
      </c>
      <c r="F221" s="5"/>
      <c r="G221" s="5"/>
      <c r="H221" s="5"/>
      <c r="I221" s="31">
        <f>0+Q221</f>
        <v>0</v>
      </c>
      <c r="O221">
        <f>0+R221</f>
        <v>0</v>
      </c>
      <c r="Q221">
        <f>0+I222+I226</f>
        <v>0</v>
      </c>
      <c r="R221">
        <f>0+O222+O226</f>
        <v>0</v>
      </c>
    </row>
    <row r="222" spans="1:18" x14ac:dyDescent="0.2">
      <c r="A222" s="17" t="s">
        <v>45</v>
      </c>
      <c r="B222" s="21" t="s">
        <v>326</v>
      </c>
      <c r="C222" s="21" t="s">
        <v>1186</v>
      </c>
      <c r="D222" s="17" t="s">
        <v>47</v>
      </c>
      <c r="E222" s="22" t="s">
        <v>1187</v>
      </c>
      <c r="F222" s="23" t="s">
        <v>285</v>
      </c>
      <c r="G222" s="24">
        <v>202.274</v>
      </c>
      <c r="H222" s="25">
        <v>0</v>
      </c>
      <c r="I222" s="25">
        <f>ROUND(ROUND(H222,2)*ROUND(G222,3),2)</f>
        <v>0</v>
      </c>
      <c r="O222">
        <f>(I222*21)/100</f>
        <v>0</v>
      </c>
      <c r="P222" t="s">
        <v>23</v>
      </c>
    </row>
    <row r="223" spans="1:18" x14ac:dyDescent="0.2">
      <c r="A223" s="26" t="s">
        <v>50</v>
      </c>
      <c r="E223" s="27" t="s">
        <v>47</v>
      </c>
    </row>
    <row r="224" spans="1:18" ht="25.5" x14ac:dyDescent="0.2">
      <c r="A224" s="28" t="s">
        <v>52</v>
      </c>
      <c r="E224" s="29" t="s">
        <v>1188</v>
      </c>
    </row>
    <row r="225" spans="1:18" x14ac:dyDescent="0.2">
      <c r="A225" t="s">
        <v>54</v>
      </c>
      <c r="E225" s="27" t="s">
        <v>47</v>
      </c>
    </row>
    <row r="226" spans="1:18" x14ac:dyDescent="0.2">
      <c r="A226" s="17" t="s">
        <v>45</v>
      </c>
      <c r="B226" s="21" t="s">
        <v>332</v>
      </c>
      <c r="C226" s="21" t="s">
        <v>1189</v>
      </c>
      <c r="D226" s="17" t="s">
        <v>47</v>
      </c>
      <c r="E226" s="22" t="s">
        <v>1190</v>
      </c>
      <c r="F226" s="23" t="s">
        <v>229</v>
      </c>
      <c r="G226" s="24">
        <v>53.3</v>
      </c>
      <c r="H226" s="25">
        <v>0</v>
      </c>
      <c r="I226" s="25">
        <f>ROUND(ROUND(H226,2)*ROUND(G226,3),2)</f>
        <v>0</v>
      </c>
      <c r="O226">
        <f>(I226*21)/100</f>
        <v>0</v>
      </c>
      <c r="P226" t="s">
        <v>23</v>
      </c>
    </row>
    <row r="227" spans="1:18" x14ac:dyDescent="0.2">
      <c r="A227" s="26" t="s">
        <v>50</v>
      </c>
      <c r="E227" s="27" t="s">
        <v>47</v>
      </c>
    </row>
    <row r="228" spans="1:18" ht="25.5" x14ac:dyDescent="0.2">
      <c r="A228" s="28" t="s">
        <v>52</v>
      </c>
      <c r="E228" s="29" t="s">
        <v>1136</v>
      </c>
    </row>
    <row r="229" spans="1:18" x14ac:dyDescent="0.2">
      <c r="A229" t="s">
        <v>54</v>
      </c>
      <c r="E229" s="27" t="s">
        <v>47</v>
      </c>
    </row>
    <row r="230" spans="1:18" ht="12.75" customHeight="1" x14ac:dyDescent="0.2">
      <c r="A230" s="5" t="s">
        <v>43</v>
      </c>
      <c r="B230" s="5"/>
      <c r="C230" s="30" t="s">
        <v>1191</v>
      </c>
      <c r="D230" s="5"/>
      <c r="E230" s="19" t="s">
        <v>1192</v>
      </c>
      <c r="F230" s="5"/>
      <c r="G230" s="5"/>
      <c r="H230" s="5"/>
      <c r="I230" s="31">
        <f>0+Q230</f>
        <v>0</v>
      </c>
      <c r="O230">
        <f>0+R230</f>
        <v>0</v>
      </c>
      <c r="Q230">
        <f>0+I231</f>
        <v>0</v>
      </c>
      <c r="R230">
        <f>0+O231</f>
        <v>0</v>
      </c>
    </row>
    <row r="231" spans="1:18" x14ac:dyDescent="0.2">
      <c r="A231" s="17" t="s">
        <v>45</v>
      </c>
      <c r="B231" s="21" t="s">
        <v>335</v>
      </c>
      <c r="C231" s="21" t="s">
        <v>1193</v>
      </c>
      <c r="D231" s="17" t="s">
        <v>47</v>
      </c>
      <c r="E231" s="22" t="s">
        <v>1194</v>
      </c>
      <c r="F231" s="23" t="s">
        <v>1147</v>
      </c>
      <c r="G231" s="24">
        <v>5</v>
      </c>
      <c r="H231" s="25">
        <v>0</v>
      </c>
      <c r="I231" s="25">
        <f>ROUND(ROUND(H231,2)*ROUND(G231,3),2)</f>
        <v>0</v>
      </c>
      <c r="O231">
        <f>(I231*21)/100</f>
        <v>0</v>
      </c>
      <c r="P231" t="s">
        <v>23</v>
      </c>
    </row>
    <row r="232" spans="1:18" ht="63.75" x14ac:dyDescent="0.2">
      <c r="A232" s="26" t="s">
        <v>50</v>
      </c>
      <c r="E232" s="27" t="s">
        <v>1195</v>
      </c>
    </row>
    <row r="233" spans="1:18" ht="38.25" x14ac:dyDescent="0.2">
      <c r="A233" s="28" t="s">
        <v>52</v>
      </c>
      <c r="E233" s="29" t="s">
        <v>1196</v>
      </c>
    </row>
    <row r="234" spans="1:18" x14ac:dyDescent="0.2">
      <c r="A234" t="s">
        <v>54</v>
      </c>
      <c r="E234" s="27" t="s">
        <v>47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33"/>
  <sheetViews>
    <sheetView workbookViewId="0">
      <pane ySplit="7" topLeftCell="A26" activePane="bottomLeft" state="frozen"/>
      <selection pane="bottomLeft" activeCell="H31" sqref="H3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0+O8+O21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73" t="s">
        <v>15</v>
      </c>
      <c r="D3" s="69"/>
      <c r="E3" s="10" t="s">
        <v>16</v>
      </c>
      <c r="F3" s="1"/>
      <c r="G3" s="8"/>
      <c r="H3" s="7" t="s">
        <v>1197</v>
      </c>
      <c r="I3" s="32">
        <f>0+I8+I21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74" t="s">
        <v>1197</v>
      </c>
      <c r="D4" s="75"/>
      <c r="E4" s="13" t="s">
        <v>1198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72" t="s">
        <v>26</v>
      </c>
      <c r="B5" s="72" t="s">
        <v>28</v>
      </c>
      <c r="C5" s="72" t="s">
        <v>30</v>
      </c>
      <c r="D5" s="72" t="s">
        <v>31</v>
      </c>
      <c r="E5" s="72" t="s">
        <v>32</v>
      </c>
      <c r="F5" s="72" t="s">
        <v>34</v>
      </c>
      <c r="G5" s="72" t="s">
        <v>36</v>
      </c>
      <c r="H5" s="72" t="s">
        <v>38</v>
      </c>
      <c r="I5" s="72"/>
      <c r="O5" t="s">
        <v>21</v>
      </c>
      <c r="P5" t="s">
        <v>23</v>
      </c>
    </row>
    <row r="6" spans="1:18" ht="12.75" customHeight="1" x14ac:dyDescent="0.2">
      <c r="A6" s="72"/>
      <c r="B6" s="72"/>
      <c r="C6" s="72"/>
      <c r="D6" s="72"/>
      <c r="E6" s="72"/>
      <c r="F6" s="72"/>
      <c r="G6" s="7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1199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7" t="s">
        <v>45</v>
      </c>
      <c r="B9" s="21" t="s">
        <v>29</v>
      </c>
      <c r="C9" s="21" t="s">
        <v>1200</v>
      </c>
      <c r="D9" s="17" t="s">
        <v>47</v>
      </c>
      <c r="E9" s="22" t="s">
        <v>1201</v>
      </c>
      <c r="F9" s="23" t="s">
        <v>49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1202</v>
      </c>
    </row>
    <row r="11" spans="1:18" x14ac:dyDescent="0.2">
      <c r="A11" s="28" t="s">
        <v>52</v>
      </c>
      <c r="E11" s="29" t="s">
        <v>1203</v>
      </c>
    </row>
    <row r="12" spans="1:18" ht="89.25" x14ac:dyDescent="0.2">
      <c r="A12" t="s">
        <v>54</v>
      </c>
      <c r="E12" s="27" t="s">
        <v>1204</v>
      </c>
    </row>
    <row r="13" spans="1:18" x14ac:dyDescent="0.2">
      <c r="A13" s="17" t="s">
        <v>45</v>
      </c>
      <c r="B13" s="21" t="s">
        <v>23</v>
      </c>
      <c r="C13" s="21" t="s">
        <v>1205</v>
      </c>
      <c r="D13" s="17" t="s">
        <v>47</v>
      </c>
      <c r="E13" s="22" t="s">
        <v>1206</v>
      </c>
      <c r="F13" s="23" t="s">
        <v>49</v>
      </c>
      <c r="G13" s="24">
        <v>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1207</v>
      </c>
    </row>
    <row r="15" spans="1:18" x14ac:dyDescent="0.2">
      <c r="A15" s="28" t="s">
        <v>52</v>
      </c>
      <c r="E15" s="29" t="s">
        <v>1203</v>
      </c>
    </row>
    <row r="16" spans="1:18" ht="38.25" x14ac:dyDescent="0.2">
      <c r="A16" t="s">
        <v>54</v>
      </c>
      <c r="E16" s="27" t="s">
        <v>1208</v>
      </c>
    </row>
    <row r="17" spans="1:18" x14ac:dyDescent="0.2">
      <c r="A17" s="17" t="s">
        <v>45</v>
      </c>
      <c r="B17" s="21" t="s">
        <v>22</v>
      </c>
      <c r="C17" s="21" t="s">
        <v>1209</v>
      </c>
      <c r="D17" s="17" t="s">
        <v>47</v>
      </c>
      <c r="E17" s="22" t="s">
        <v>1210</v>
      </c>
      <c r="F17" s="23" t="s">
        <v>49</v>
      </c>
      <c r="G17" s="24">
        <v>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1211</v>
      </c>
    </row>
    <row r="19" spans="1:18" x14ac:dyDescent="0.2">
      <c r="A19" s="28" t="s">
        <v>52</v>
      </c>
      <c r="E19" s="29" t="s">
        <v>1203</v>
      </c>
    </row>
    <row r="20" spans="1:18" ht="114.75" x14ac:dyDescent="0.2">
      <c r="A20" t="s">
        <v>54</v>
      </c>
      <c r="E20" s="27" t="s">
        <v>1212</v>
      </c>
    </row>
    <row r="21" spans="1:18" ht="12.75" customHeight="1" x14ac:dyDescent="0.2">
      <c r="A21" s="5" t="s">
        <v>43</v>
      </c>
      <c r="B21" s="5"/>
      <c r="C21" s="30" t="s">
        <v>23</v>
      </c>
      <c r="D21" s="5"/>
      <c r="E21" s="19" t="s">
        <v>1213</v>
      </c>
      <c r="F21" s="5"/>
      <c r="G21" s="5"/>
      <c r="H21" s="5"/>
      <c r="I21" s="31">
        <f>0+Q21</f>
        <v>0</v>
      </c>
      <c r="O21">
        <f>0+R21</f>
        <v>0</v>
      </c>
      <c r="Q21">
        <f>0+I22+I26+I30</f>
        <v>0</v>
      </c>
      <c r="R21">
        <f>0+O22+O26+O30</f>
        <v>0</v>
      </c>
    </row>
    <row r="22" spans="1:18" x14ac:dyDescent="0.2">
      <c r="A22" s="17" t="s">
        <v>45</v>
      </c>
      <c r="B22" s="21" t="s">
        <v>33</v>
      </c>
      <c r="C22" s="21" t="s">
        <v>1214</v>
      </c>
      <c r="D22" s="17" t="s">
        <v>47</v>
      </c>
      <c r="E22" s="22" t="s">
        <v>1215</v>
      </c>
      <c r="F22" s="23" t="s">
        <v>49</v>
      </c>
      <c r="G22" s="24">
        <v>1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26" t="s">
        <v>50</v>
      </c>
      <c r="E23" s="27" t="s">
        <v>1216</v>
      </c>
    </row>
    <row r="24" spans="1:18" x14ac:dyDescent="0.2">
      <c r="A24" s="28" t="s">
        <v>52</v>
      </c>
      <c r="E24" s="29" t="s">
        <v>1203</v>
      </c>
    </row>
    <row r="25" spans="1:18" ht="89.25" x14ac:dyDescent="0.2">
      <c r="A25" t="s">
        <v>54</v>
      </c>
      <c r="E25" s="27" t="s">
        <v>1217</v>
      </c>
    </row>
    <row r="26" spans="1:18" x14ac:dyDescent="0.2">
      <c r="A26" s="17" t="s">
        <v>45</v>
      </c>
      <c r="B26" s="21" t="s">
        <v>35</v>
      </c>
      <c r="C26" s="21" t="s">
        <v>1218</v>
      </c>
      <c r="D26" s="17" t="s">
        <v>47</v>
      </c>
      <c r="E26" s="22" t="s">
        <v>1219</v>
      </c>
      <c r="F26" s="23" t="s">
        <v>49</v>
      </c>
      <c r="G26" s="24">
        <v>1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6" t="s">
        <v>50</v>
      </c>
      <c r="E27" s="27" t="s">
        <v>1220</v>
      </c>
    </row>
    <row r="28" spans="1:18" x14ac:dyDescent="0.2">
      <c r="A28" s="28" t="s">
        <v>52</v>
      </c>
      <c r="E28" s="29" t="s">
        <v>1203</v>
      </c>
    </row>
    <row r="29" spans="1:18" ht="76.5" x14ac:dyDescent="0.2">
      <c r="A29" t="s">
        <v>54</v>
      </c>
      <c r="E29" s="27" t="s">
        <v>1221</v>
      </c>
    </row>
    <row r="30" spans="1:18" x14ac:dyDescent="0.2">
      <c r="A30" s="17" t="s">
        <v>45</v>
      </c>
      <c r="B30" s="21" t="s">
        <v>37</v>
      </c>
      <c r="C30" s="21" t="s">
        <v>1222</v>
      </c>
      <c r="D30" s="17" t="s">
        <v>47</v>
      </c>
      <c r="E30" s="22" t="s">
        <v>1223</v>
      </c>
      <c r="F30" s="23" t="s">
        <v>49</v>
      </c>
      <c r="G30" s="24">
        <v>1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ht="25.5" x14ac:dyDescent="0.2">
      <c r="A31" s="26" t="s">
        <v>50</v>
      </c>
      <c r="E31" s="27" t="s">
        <v>1224</v>
      </c>
    </row>
    <row r="32" spans="1:18" x14ac:dyDescent="0.2">
      <c r="A32" s="28" t="s">
        <v>52</v>
      </c>
      <c r="E32" s="29" t="s">
        <v>1203</v>
      </c>
    </row>
    <row r="33" spans="1:5" ht="25.5" x14ac:dyDescent="0.2">
      <c r="A33" t="s">
        <v>54</v>
      </c>
      <c r="E33" s="27" t="s">
        <v>1225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SO 01</vt:lpstr>
      <vt:lpstr>SO 02</vt:lpstr>
      <vt:lpstr>SO 03</vt:lpstr>
      <vt:lpstr>SO 03.1</vt:lpstr>
      <vt:lpstr>SO 04</vt:lpstr>
      <vt:lpstr>SO 06</vt:lpstr>
      <vt:lpstr>SO 07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Hladík Miroslav, Ing.</dc:creator>
  <cp:keywords/>
  <dc:description/>
  <cp:lastModifiedBy>Hladík Miroslav, Ing.</cp:lastModifiedBy>
  <dcterms:created xsi:type="dcterms:W3CDTF">2021-05-14T05:46:16Z</dcterms:created>
  <dcterms:modified xsi:type="dcterms:W3CDTF">2021-05-14T10:05:43Z</dcterms:modified>
  <cp:category/>
  <cp:contentStatus/>
</cp:coreProperties>
</file>